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tabRatio="1000" firstSheet="1" activeTab="25"/>
  </bookViews>
  <sheets>
    <sheet name="1 д яс" sheetId="1" r:id="rId1"/>
    <sheet name="1д сад" sheetId="2" r:id="rId2"/>
    <sheet name="2д яс" sheetId="3" r:id="rId3"/>
    <sheet name="2д са" sheetId="4" r:id="rId4"/>
    <sheet name="3д яс" sheetId="5" r:id="rId5"/>
    <sheet name="Лист3сад" sheetId="6" r:id="rId6"/>
    <sheet name="Лист4яс" sheetId="7" r:id="rId7"/>
    <sheet name="Лист4 сад" sheetId="8" r:id="rId8"/>
    <sheet name="Лист5 яс" sheetId="9" r:id="rId9"/>
    <sheet name="Лист5 сад" sheetId="10" r:id="rId10"/>
    <sheet name="Лист6яс" sheetId="11" r:id="rId11"/>
    <sheet name="Лист6 сад" sheetId="12" r:id="rId12"/>
    <sheet name="Лист7 яс" sheetId="13" r:id="rId13"/>
    <sheet name="Лист7сад" sheetId="14" r:id="rId14"/>
    <sheet name="Лист8яс" sheetId="15" r:id="rId15"/>
    <sheet name="Лист8сад" sheetId="16" r:id="rId16"/>
    <sheet name="Лист9яс" sheetId="17" r:id="rId17"/>
    <sheet name="Лист9сад" sheetId="18" r:id="rId18"/>
    <sheet name="Лист10яс" sheetId="19" r:id="rId19"/>
    <sheet name="Лист10сад" sheetId="20" r:id="rId20"/>
    <sheet name="Лист11яс" sheetId="21" r:id="rId21"/>
    <sheet name="Лист11сад" sheetId="22" r:id="rId22"/>
    <sheet name="Лист12яс" sheetId="23" r:id="rId23"/>
    <sheet name="Лист12сад" sheetId="24" r:id="rId24"/>
    <sheet name="цена" sheetId="25" r:id="rId25"/>
    <sheet name="меню" sheetId="26" r:id="rId26"/>
  </sheets>
  <definedNames>
    <definedName name="_xlnm.Print_Area" localSheetId="0">'1 д яс'!$A$1:$M$57</definedName>
    <definedName name="_xlnm.Print_Area" localSheetId="1">'1д сад'!$A$1:$M$61</definedName>
    <definedName name="_xlnm.Print_Area" localSheetId="3">'2д са'!$A$1:$M$66</definedName>
    <definedName name="_xlnm.Print_Area" localSheetId="2">'2д яс'!$A$1:$M$71</definedName>
    <definedName name="_xlnm.Print_Area" localSheetId="4">'3д яс'!$A$1:$M$65</definedName>
    <definedName name="_xlnm.Print_Area" localSheetId="19">'Лист10сад'!$A$1:$M$64</definedName>
    <definedName name="_xlnm.Print_Area" localSheetId="18">'Лист10яс'!$A$1:$M$61</definedName>
    <definedName name="_xlnm.Print_Area" localSheetId="21">'Лист11сад'!$A$1:$M$61</definedName>
    <definedName name="_xlnm.Print_Area" localSheetId="20">'Лист11яс'!$A$1:$M$65</definedName>
    <definedName name="_xlnm.Print_Area" localSheetId="23">'Лист12сад'!$A$1:$M$59</definedName>
    <definedName name="_xlnm.Print_Area" localSheetId="22">'Лист12яс'!$A$1:$M$60</definedName>
    <definedName name="_xlnm.Print_Area" localSheetId="5">'Лист3сад'!$A$1:$M$65</definedName>
    <definedName name="_xlnm.Print_Area" localSheetId="7">'Лист4 сад'!$A$1:$M$69</definedName>
    <definedName name="_xlnm.Print_Area" localSheetId="6">'Лист4яс'!$A$1:$M$65</definedName>
    <definedName name="_xlnm.Print_Area" localSheetId="9">'Лист5 сад'!$A$1:$M$64</definedName>
    <definedName name="_xlnm.Print_Area" localSheetId="8">'Лист5 яс'!$A$1:$M$68</definedName>
    <definedName name="_xlnm.Print_Area" localSheetId="11">'Лист6 сад'!$A$1:$M$57</definedName>
    <definedName name="_xlnm.Print_Area" localSheetId="10">'Лист6яс'!$A$1:$M$57</definedName>
    <definedName name="_xlnm.Print_Area" localSheetId="12">'Лист7 яс'!$A$1:$M$60</definedName>
    <definedName name="_xlnm.Print_Area" localSheetId="13">'Лист7сад'!$A$1:$M$60</definedName>
    <definedName name="_xlnm.Print_Area" localSheetId="15">'Лист8сад'!$A$1:$M$66</definedName>
    <definedName name="_xlnm.Print_Area" localSheetId="14">'Лист8яс'!$A$1:$M$63</definedName>
    <definedName name="_xlnm.Print_Area" localSheetId="17">'Лист9сад'!$A$1:$M$71</definedName>
    <definedName name="_xlnm.Print_Area" localSheetId="16">'Лист9яс'!$A$1:$M$64</definedName>
    <definedName name="_xlnm.Print_Area" localSheetId="25">'меню'!$B$1:$F$77</definedName>
  </definedNames>
  <calcPr fullCalcOnLoad="1"/>
</workbook>
</file>

<file path=xl/sharedStrings.xml><?xml version="1.0" encoding="utf-8"?>
<sst xmlns="http://schemas.openxmlformats.org/spreadsheetml/2006/main" count="2034" uniqueCount="349">
  <si>
    <t>меню</t>
  </si>
  <si>
    <t>выход</t>
  </si>
  <si>
    <t>продукты</t>
  </si>
  <si>
    <t>брутто</t>
  </si>
  <si>
    <t>нетто</t>
  </si>
  <si>
    <t>Б</t>
  </si>
  <si>
    <t>Ж</t>
  </si>
  <si>
    <t>У</t>
  </si>
  <si>
    <t>энергет ценность</t>
  </si>
  <si>
    <t>ЗАВТРАК</t>
  </si>
  <si>
    <t>Фрукты</t>
  </si>
  <si>
    <t>масло сливочное</t>
  </si>
  <si>
    <t>хлеб пшеничный</t>
  </si>
  <si>
    <t>сахар</t>
  </si>
  <si>
    <t>2-ой завтрак</t>
  </si>
  <si>
    <t>сок</t>
  </si>
  <si>
    <t>ОБЕД</t>
  </si>
  <si>
    <t>масло растительное</t>
  </si>
  <si>
    <t>мясо</t>
  </si>
  <si>
    <t>картофель</t>
  </si>
  <si>
    <t>лук репчатый</t>
  </si>
  <si>
    <t>морковь</t>
  </si>
  <si>
    <t>яйцо 1/10 шт</t>
  </si>
  <si>
    <t>молоко</t>
  </si>
  <si>
    <t>хлеб ржаной</t>
  </si>
  <si>
    <t>ПОЛДНИК</t>
  </si>
  <si>
    <t>мука пшеничная</t>
  </si>
  <si>
    <t>дрожжи</t>
  </si>
  <si>
    <t>ИТОГО ОБЕД</t>
  </si>
  <si>
    <t>ИТОГО ЗАВТРАК</t>
  </si>
  <si>
    <t>ИТОГО ПОЛДНИК</t>
  </si>
  <si>
    <t>ИТОГО ЗА ДЕНЬ</t>
  </si>
  <si>
    <t xml:space="preserve"> </t>
  </si>
  <si>
    <t>крупа рисовая</t>
  </si>
  <si>
    <t>какао</t>
  </si>
  <si>
    <t>150</t>
  </si>
  <si>
    <t>чай</t>
  </si>
  <si>
    <t>200</t>
  </si>
  <si>
    <t>пшено</t>
  </si>
  <si>
    <t xml:space="preserve">сахар </t>
  </si>
  <si>
    <t xml:space="preserve">молоко </t>
  </si>
  <si>
    <t xml:space="preserve">морковь </t>
  </si>
  <si>
    <t xml:space="preserve">мясо </t>
  </si>
  <si>
    <t>Хлеб ржаной</t>
  </si>
  <si>
    <t>Сок</t>
  </si>
  <si>
    <t>Хлеб пшеничный</t>
  </si>
  <si>
    <t xml:space="preserve">Вермишель </t>
  </si>
  <si>
    <t>Шницель с картофельным пюре</t>
  </si>
  <si>
    <t xml:space="preserve">                                                                  </t>
  </si>
  <si>
    <t>Молочная вермишель</t>
  </si>
  <si>
    <t xml:space="preserve">Хлеб </t>
  </si>
  <si>
    <t>яйцо 1/10 шт.</t>
  </si>
  <si>
    <t>Какао с молоком</t>
  </si>
  <si>
    <t>Салат фруктовый</t>
  </si>
  <si>
    <t xml:space="preserve">лук </t>
  </si>
  <si>
    <t>Каша рисовая</t>
  </si>
  <si>
    <t>Чай с молоком</t>
  </si>
  <si>
    <t xml:space="preserve">Омлет </t>
  </si>
  <si>
    <t>яйцо 1 шт.</t>
  </si>
  <si>
    <t xml:space="preserve">картофель </t>
  </si>
  <si>
    <t>рис</t>
  </si>
  <si>
    <t>Каша манная</t>
  </si>
  <si>
    <t xml:space="preserve">манка </t>
  </si>
  <si>
    <t>Каша пшеничная</t>
  </si>
  <si>
    <t>Голубцы ленивые</t>
  </si>
  <si>
    <t>Омлет</t>
  </si>
  <si>
    <t xml:space="preserve">какао </t>
  </si>
  <si>
    <t>крупа перловая</t>
  </si>
  <si>
    <t xml:space="preserve">вермишель </t>
  </si>
  <si>
    <t>Молочная яичница</t>
  </si>
  <si>
    <t>Плов с мясом</t>
  </si>
  <si>
    <t>Ватрушка с картофелем</t>
  </si>
  <si>
    <t>Какао  с молоком</t>
  </si>
  <si>
    <t>Сок фруктовый</t>
  </si>
  <si>
    <t>4-ый день</t>
  </si>
  <si>
    <t>5-ый день</t>
  </si>
  <si>
    <t>9-ый день</t>
  </si>
  <si>
    <t>10-ый день</t>
  </si>
  <si>
    <t>11-ый день</t>
  </si>
  <si>
    <t>12-ый день</t>
  </si>
  <si>
    <t>Каша пшенная</t>
  </si>
  <si>
    <t>Завтрак</t>
  </si>
  <si>
    <t xml:space="preserve">Дни </t>
  </si>
  <si>
    <t>крупа пшенная</t>
  </si>
  <si>
    <t xml:space="preserve">                               для детей от 3-х до 7 лет</t>
  </si>
  <si>
    <t>Хлеб с маслом</t>
  </si>
  <si>
    <t>30/8</t>
  </si>
  <si>
    <t>Мука пшеничная</t>
  </si>
  <si>
    <t xml:space="preserve">Молоко </t>
  </si>
  <si>
    <t>Яйцо 1/10 шт.</t>
  </si>
  <si>
    <t xml:space="preserve">Сахар </t>
  </si>
  <si>
    <t>Масло растительное</t>
  </si>
  <si>
    <t xml:space="preserve">Масло сливочное </t>
  </si>
  <si>
    <t xml:space="preserve">Дрожжи </t>
  </si>
  <si>
    <t xml:space="preserve">Какао </t>
  </si>
  <si>
    <t xml:space="preserve">Фрукты </t>
  </si>
  <si>
    <t>Молоко</t>
  </si>
  <si>
    <t>Масло сливочное</t>
  </si>
  <si>
    <t>Сахар</t>
  </si>
  <si>
    <t xml:space="preserve">Хлеб с маслом </t>
  </si>
  <si>
    <t xml:space="preserve">Картофель </t>
  </si>
  <si>
    <t xml:space="preserve">Мясо </t>
  </si>
  <si>
    <t xml:space="preserve">Рис </t>
  </si>
  <si>
    <t xml:space="preserve">Морковь </t>
  </si>
  <si>
    <t>Лук репчатый</t>
  </si>
  <si>
    <t xml:space="preserve">Мясо  </t>
  </si>
  <si>
    <t xml:space="preserve">Молочная яичница </t>
  </si>
  <si>
    <t>Яйцо 1 шт.</t>
  </si>
  <si>
    <t>Чай</t>
  </si>
  <si>
    <t>Мука</t>
  </si>
  <si>
    <t>Картофель</t>
  </si>
  <si>
    <t>Морковь</t>
  </si>
  <si>
    <t>Капуста свежая</t>
  </si>
  <si>
    <t>Лук</t>
  </si>
  <si>
    <t xml:space="preserve">Рыба </t>
  </si>
  <si>
    <t xml:space="preserve">Лук репчатый </t>
  </si>
  <si>
    <t>Рис</t>
  </si>
  <si>
    <t xml:space="preserve">Мука </t>
  </si>
  <si>
    <t>Масло растительн.</t>
  </si>
  <si>
    <t>Капуста</t>
  </si>
  <si>
    <t>Яйцо 1/8 шт.</t>
  </si>
  <si>
    <t>Рыба</t>
  </si>
  <si>
    <t xml:space="preserve">Голубцы ленивые </t>
  </si>
  <si>
    <t xml:space="preserve">Манка </t>
  </si>
  <si>
    <t>Крупа перловая</t>
  </si>
  <si>
    <t>Хлеб</t>
  </si>
  <si>
    <t xml:space="preserve">                                                     от1.5 - до3 лет</t>
  </si>
  <si>
    <t>Каша «Дружба»</t>
  </si>
  <si>
    <t>Пшено</t>
  </si>
  <si>
    <t>Мясо (говядина)</t>
  </si>
  <si>
    <t xml:space="preserve">Суп овощной </t>
  </si>
  <si>
    <t xml:space="preserve">Чай </t>
  </si>
  <si>
    <t>для детей от 1,5 до 3-х лет</t>
  </si>
  <si>
    <t>Суп овощной</t>
  </si>
  <si>
    <t xml:space="preserve">                                     от 1.5 - до 3 лет</t>
  </si>
  <si>
    <t xml:space="preserve">чай </t>
  </si>
  <si>
    <t xml:space="preserve">1 -ый день </t>
  </si>
  <si>
    <t xml:space="preserve">              12-ый день</t>
  </si>
  <si>
    <t xml:space="preserve">           11-ый день </t>
  </si>
  <si>
    <t xml:space="preserve">           10-ый день </t>
  </si>
  <si>
    <t xml:space="preserve">              7-ой день </t>
  </si>
  <si>
    <t xml:space="preserve">                  6-ой день </t>
  </si>
  <si>
    <t xml:space="preserve">                5-ый день </t>
  </si>
  <si>
    <t xml:space="preserve">              5-ый день </t>
  </si>
  <si>
    <t xml:space="preserve">              4-ый день </t>
  </si>
  <si>
    <t xml:space="preserve">                 4-ый день </t>
  </si>
  <si>
    <t xml:space="preserve">                3-ий день     </t>
  </si>
  <si>
    <t xml:space="preserve">                 3-ий день </t>
  </si>
  <si>
    <t xml:space="preserve">        2-ой день        </t>
  </si>
  <si>
    <t xml:space="preserve">                                   для детей от 3-х до 7 лет</t>
  </si>
  <si>
    <t xml:space="preserve">                 для детей от 3-х до 7 лет</t>
  </si>
  <si>
    <t xml:space="preserve">               для детей от 3-х до 7 лет</t>
  </si>
  <si>
    <t xml:space="preserve">                         для детей от 3-х до 7 лет</t>
  </si>
  <si>
    <t xml:space="preserve">                для детей от 3-х  до 7 лет</t>
  </si>
  <si>
    <t xml:space="preserve">                     для детей от 3-х до 7 лет</t>
  </si>
  <si>
    <t xml:space="preserve">           для детей от 3-х до 7 лет</t>
  </si>
  <si>
    <t xml:space="preserve">                       для детей от 3-х до 7 лет</t>
  </si>
  <si>
    <t xml:space="preserve">               12-ый день </t>
  </si>
  <si>
    <t xml:space="preserve">             1 -ый день </t>
  </si>
  <si>
    <t xml:space="preserve">           2-ой день</t>
  </si>
  <si>
    <t>Дни</t>
  </si>
  <si>
    <t>2 - ой завтрак</t>
  </si>
  <si>
    <t xml:space="preserve"> Полдник</t>
  </si>
  <si>
    <t>Сухари пшеничные</t>
  </si>
  <si>
    <t>яйцо 1/8 шт</t>
  </si>
  <si>
    <t>горох</t>
  </si>
  <si>
    <t>25/5</t>
  </si>
  <si>
    <t>30/7</t>
  </si>
  <si>
    <t>яйцо 1/8 шт.</t>
  </si>
  <si>
    <t xml:space="preserve">Чай  с молоком   </t>
  </si>
  <si>
    <t>крупа пшеничная</t>
  </si>
  <si>
    <t>Овощи тушеные</t>
  </si>
  <si>
    <t xml:space="preserve">Полдник        </t>
  </si>
  <si>
    <t>энергет. ценность</t>
  </si>
  <si>
    <t xml:space="preserve">                                         </t>
  </si>
  <si>
    <t>7 - ой день</t>
  </si>
  <si>
    <t>8 - ой день</t>
  </si>
  <si>
    <t xml:space="preserve">                                                                                                 для детей от 3-х до 7 лет</t>
  </si>
  <si>
    <t>9 - ый день</t>
  </si>
  <si>
    <t>10-ыйдень</t>
  </si>
  <si>
    <t>11- ый день</t>
  </si>
  <si>
    <t>3-ий   день</t>
  </si>
  <si>
    <t>1- ый день</t>
  </si>
  <si>
    <t>6 - ой день</t>
  </si>
  <si>
    <t xml:space="preserve">Обед     </t>
  </si>
  <si>
    <t xml:space="preserve"> Обед</t>
  </si>
  <si>
    <t>Суп из овощей</t>
  </si>
  <si>
    <t>Творог</t>
  </si>
  <si>
    <t>творог</t>
  </si>
  <si>
    <t>сухари пшеничные</t>
  </si>
  <si>
    <t>Кисель</t>
  </si>
  <si>
    <t>кисель</t>
  </si>
  <si>
    <t>85/50</t>
  </si>
  <si>
    <t xml:space="preserve">масло сливочное </t>
  </si>
  <si>
    <t xml:space="preserve">                 </t>
  </si>
  <si>
    <t>Суп гороховый</t>
  </si>
  <si>
    <t>Суп с мясными фрикадельками</t>
  </si>
  <si>
    <t>Суп крестьянский</t>
  </si>
  <si>
    <t>Суп с мясн. Фрикадельками</t>
  </si>
  <si>
    <t>Суп геркулесовый</t>
  </si>
  <si>
    <t>Геркулес</t>
  </si>
  <si>
    <t xml:space="preserve">мясо  </t>
  </si>
  <si>
    <t xml:space="preserve">Какао с молоком </t>
  </si>
  <si>
    <t>сыр</t>
  </si>
  <si>
    <t>Хлеб с маслом и сыром</t>
  </si>
  <si>
    <t>Цена</t>
  </si>
  <si>
    <t xml:space="preserve">Хлеб с маслом  </t>
  </si>
  <si>
    <t>Компот из свежих яблок</t>
  </si>
  <si>
    <t>яблоки</t>
  </si>
  <si>
    <t>65/50</t>
  </si>
  <si>
    <t xml:space="preserve">рис </t>
  </si>
  <si>
    <t>лук репчатый/для бульона/</t>
  </si>
  <si>
    <t>лук репчатый(для фарша)</t>
  </si>
  <si>
    <t>капуста свежая</t>
  </si>
  <si>
    <t>лук репчат. (для бульона)</t>
  </si>
  <si>
    <t>лук репчат. (для фарша)</t>
  </si>
  <si>
    <t>Каша "Дружба"</t>
  </si>
  <si>
    <t>яблоко</t>
  </si>
  <si>
    <t xml:space="preserve">дрожжи </t>
  </si>
  <si>
    <t>85/130</t>
  </si>
  <si>
    <t>Цена за кг</t>
  </si>
  <si>
    <t>цена</t>
  </si>
  <si>
    <t>цена за кг</t>
  </si>
  <si>
    <t>Творог ДМ</t>
  </si>
  <si>
    <t>Компот</t>
  </si>
  <si>
    <t xml:space="preserve">чернослив </t>
  </si>
  <si>
    <t>Цикорий</t>
  </si>
  <si>
    <t>цикорий</t>
  </si>
  <si>
    <t>30/5</t>
  </si>
  <si>
    <t>яйцо 1,5 шт.</t>
  </si>
  <si>
    <t>сухари</t>
  </si>
  <si>
    <t>35/8</t>
  </si>
  <si>
    <t>Урюк</t>
  </si>
  <si>
    <t>урюк</t>
  </si>
  <si>
    <t xml:space="preserve">                для детей от 1,5 до 3х лет</t>
  </si>
  <si>
    <t>С</t>
  </si>
  <si>
    <t>№ рецептуры</t>
  </si>
  <si>
    <t>мука</t>
  </si>
  <si>
    <t>8</t>
  </si>
  <si>
    <t>33,53</t>
  </si>
  <si>
    <t xml:space="preserve">творог </t>
  </si>
  <si>
    <t>гречка</t>
  </si>
  <si>
    <t>30/8/10</t>
  </si>
  <si>
    <t>Гречневая каша</t>
  </si>
  <si>
    <t>35/8/10</t>
  </si>
  <si>
    <t>лук</t>
  </si>
  <si>
    <t>ясли</t>
  </si>
  <si>
    <t>сад</t>
  </si>
  <si>
    <t>на 1 день</t>
  </si>
  <si>
    <t>Картофельная запеканка с фаршем</t>
  </si>
  <si>
    <t>Картофельная запеканка с мясом</t>
  </si>
  <si>
    <t xml:space="preserve"> 60/ 130</t>
  </si>
  <si>
    <t>60/180</t>
  </si>
  <si>
    <t>Каша гречневая</t>
  </si>
  <si>
    <t>Кыстыбый</t>
  </si>
  <si>
    <t>Картофельное пюре, гуляш</t>
  </si>
  <si>
    <t>180/45</t>
  </si>
  <si>
    <t>Компот из урюка и чернослива</t>
  </si>
  <si>
    <t>Печенье</t>
  </si>
  <si>
    <t>печенье</t>
  </si>
  <si>
    <t>30/5/5</t>
  </si>
  <si>
    <t>Хлеб с маслом  и сыром</t>
  </si>
  <si>
    <t xml:space="preserve">Хлеб с маслом и сыром </t>
  </si>
  <si>
    <t>25/5/5</t>
  </si>
  <si>
    <t>каша ячневая</t>
  </si>
  <si>
    <t>крупа ячневая</t>
  </si>
  <si>
    <t>Каша ячневая</t>
  </si>
  <si>
    <t>12</t>
  </si>
  <si>
    <t>Треугольник</t>
  </si>
  <si>
    <t>Каша геркулесовая</t>
  </si>
  <si>
    <t>геркулес</t>
  </si>
  <si>
    <t>Шницель рыбный с картофельным пюре</t>
  </si>
  <si>
    <t>75/120</t>
  </si>
  <si>
    <t>Шницель рыбный с картоф.пюре</t>
  </si>
  <si>
    <t>Пшенная каша</t>
  </si>
  <si>
    <t>Пряник</t>
  </si>
  <si>
    <t>яйцо1/8</t>
  </si>
  <si>
    <t>Гороховое пюре</t>
  </si>
  <si>
    <t xml:space="preserve">Гречневая каша </t>
  </si>
  <si>
    <t xml:space="preserve">Макароны </t>
  </si>
  <si>
    <t>130/30</t>
  </si>
  <si>
    <t>61</t>
  </si>
  <si>
    <t>мясо (говядина)</t>
  </si>
  <si>
    <t>мясо(говядина)</t>
  </si>
  <si>
    <t xml:space="preserve">лук репчат. </t>
  </si>
  <si>
    <t>Биточки рыбные с отварными макаронами</t>
  </si>
  <si>
    <t>75/ 130</t>
  </si>
  <si>
    <t>180/30</t>
  </si>
  <si>
    <t>Отварные макароны, гуляш</t>
  </si>
  <si>
    <t>Отварные макароны,гуляш</t>
  </si>
  <si>
    <t>Компот из урюка,чернослива</t>
  </si>
  <si>
    <t>Уха с картофелем, рыбой</t>
  </si>
  <si>
    <t>Уха с рыбой, картофелем</t>
  </si>
  <si>
    <t>ИТОГО  ПОЛДНИК</t>
  </si>
  <si>
    <t xml:space="preserve">2-ой день     </t>
  </si>
  <si>
    <t>Компот из урюка, чернослива</t>
  </si>
  <si>
    <t xml:space="preserve">  </t>
  </si>
  <si>
    <t>Компот из урюка</t>
  </si>
  <si>
    <t xml:space="preserve">Каша гречневая </t>
  </si>
  <si>
    <t>Булочка с изюмом</t>
  </si>
  <si>
    <t>ИТОГО 2 ОЙ ЗАВТРАК</t>
  </si>
  <si>
    <t>мед натуральный</t>
  </si>
  <si>
    <t>Крупа манная</t>
  </si>
  <si>
    <t>2 ой завтрак</t>
  </si>
  <si>
    <t xml:space="preserve">Компот из урюка </t>
  </si>
  <si>
    <t>Чай с лимоном</t>
  </si>
  <si>
    <t>лимон</t>
  </si>
  <si>
    <t>150/7</t>
  </si>
  <si>
    <t>ИТОГО 2-й ЗАВТРАК</t>
  </si>
  <si>
    <t>Оладьи с медом</t>
  </si>
  <si>
    <t>2 , 24</t>
  </si>
  <si>
    <t>Каша гречневая рассыпчатая,гуляш</t>
  </si>
  <si>
    <t>Чай полусладкий</t>
  </si>
  <si>
    <t>Суп с домашней лапшой</t>
  </si>
  <si>
    <t>2 Й ЗАВТРАК</t>
  </si>
  <si>
    <t>ИТОГО 2 Й ЗАВТРАК</t>
  </si>
  <si>
    <t>Королевская ватрушка</t>
  </si>
  <si>
    <t>ИТОГО 2-Й ЗАВТРАК</t>
  </si>
  <si>
    <t>200/7</t>
  </si>
  <si>
    <t>мясо индейки</t>
  </si>
  <si>
    <t>Мясо индейки</t>
  </si>
  <si>
    <t>1-ое полугодие 2021 г.</t>
  </si>
  <si>
    <t>Каша гречневая рассыпчатая, гуляш</t>
  </si>
  <si>
    <t>Изюм</t>
  </si>
  <si>
    <t>Сабы</t>
  </si>
  <si>
    <t>Яйцо 1/8 шт</t>
  </si>
  <si>
    <t>яйцо 1/3 шт</t>
  </si>
  <si>
    <t>Творожная запеканка  с медом натуральным</t>
  </si>
  <si>
    <t>Творожная запеканка с медом натуральным</t>
  </si>
  <si>
    <t>Яйцо 1/10 шт</t>
  </si>
  <si>
    <t>Творог дм</t>
  </si>
  <si>
    <t>груша</t>
  </si>
  <si>
    <t>банан</t>
  </si>
  <si>
    <t>Ежики в овощном соусе</t>
  </si>
  <si>
    <t xml:space="preserve"> Ежики в овощном соусе</t>
  </si>
  <si>
    <t>Суп перловый</t>
  </si>
  <si>
    <t>Молоко витаминизированное</t>
  </si>
  <si>
    <t>молоко витаминизированное</t>
  </si>
  <si>
    <t>Авыл</t>
  </si>
  <si>
    <t>творог ДМ</t>
  </si>
  <si>
    <t>Ёжики в овощном соусе</t>
  </si>
  <si>
    <t>Молоко витаминизированное -сад</t>
  </si>
  <si>
    <t xml:space="preserve">Сок </t>
  </si>
  <si>
    <t>за 12 дней</t>
  </si>
  <si>
    <t>Молоко витаминизированное-сад</t>
  </si>
  <si>
    <t>пряник</t>
  </si>
  <si>
    <t>Пряники</t>
  </si>
  <si>
    <t>фрукты</t>
  </si>
  <si>
    <t xml:space="preserve">фрукты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</si>
</sst>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[$-FC19]d\ mmmm\ yyyy\ &quot;г.&quot;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8"/>
      <name val="Calibri"/>
      <family val="2"/>
    </font>
    <font>
      <sz val="48"/>
      <color indexed="8"/>
      <name val="Calibri"/>
      <family val="2"/>
    </font>
    <font>
      <sz val="24"/>
      <color indexed="8"/>
      <name val="Batang"/>
      <family val="1"/>
    </font>
    <font>
      <b/>
      <sz val="48"/>
      <color indexed="8"/>
      <name val="Batang"/>
      <family val="1"/>
    </font>
    <font>
      <sz val="36"/>
      <color indexed="8"/>
      <name val="Times New Roman"/>
      <family val="1"/>
    </font>
    <font>
      <sz val="72"/>
      <color indexed="8"/>
      <name val="Batang"/>
      <family val="1"/>
    </font>
    <font>
      <sz val="72"/>
      <color indexed="8"/>
      <name val="Calibri"/>
      <family val="2"/>
    </font>
    <font>
      <sz val="8"/>
      <name val="Calibri"/>
      <family val="2"/>
    </font>
    <font>
      <b/>
      <sz val="72"/>
      <color indexed="8"/>
      <name val="Calibri"/>
      <family val="2"/>
    </font>
    <font>
      <b/>
      <sz val="72"/>
      <color indexed="8"/>
      <name val="Times New Roman"/>
      <family val="1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sz val="20"/>
      <color indexed="8"/>
      <name val="Times New Roman"/>
      <family val="1"/>
    </font>
    <font>
      <b/>
      <sz val="48"/>
      <color indexed="8"/>
      <name val="Times New Roman"/>
      <family val="1"/>
    </font>
    <font>
      <sz val="20"/>
      <color indexed="8"/>
      <name val="Times New Roman"/>
      <family val="1"/>
    </font>
    <font>
      <b/>
      <sz val="36"/>
      <color indexed="8"/>
      <name val="Times New Roman"/>
      <family val="1"/>
    </font>
    <font>
      <sz val="2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28"/>
      <name val="Times New Roman"/>
      <family val="1"/>
    </font>
    <font>
      <sz val="18"/>
      <color indexed="8"/>
      <name val="Times New Roman"/>
      <family val="1"/>
    </font>
    <font>
      <sz val="36"/>
      <name val="Times New Roman"/>
      <family val="1"/>
    </font>
    <font>
      <sz val="72"/>
      <color indexed="8"/>
      <name val="Times New Roman"/>
      <family val="1"/>
    </font>
    <font>
      <sz val="72"/>
      <name val="Times New Roman"/>
      <family val="1"/>
    </font>
    <font>
      <b/>
      <sz val="48"/>
      <name val="Times New Roman"/>
      <family val="1"/>
    </font>
    <font>
      <b/>
      <i/>
      <sz val="28"/>
      <color indexed="8"/>
      <name val="Times New Roman"/>
      <family val="1"/>
    </font>
    <font>
      <i/>
      <sz val="28"/>
      <color indexed="8"/>
      <name val="Times New Roman"/>
      <family val="1"/>
    </font>
    <font>
      <b/>
      <sz val="28"/>
      <name val="Times New Roman"/>
      <family val="1"/>
    </font>
    <font>
      <sz val="28"/>
      <color indexed="8"/>
      <name val="Cambria"/>
      <family val="1"/>
    </font>
    <font>
      <b/>
      <sz val="72"/>
      <color indexed="8"/>
      <name val="Cambria"/>
      <family val="1"/>
    </font>
    <font>
      <sz val="72"/>
      <color indexed="8"/>
      <name val="Cambria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1"/>
      <color indexed="8"/>
      <name val="Times New Roman"/>
      <family val="1"/>
    </font>
    <font>
      <sz val="28"/>
      <color indexed="8"/>
      <name val="Batang"/>
      <family val="1"/>
    </font>
    <font>
      <sz val="48"/>
      <color indexed="8"/>
      <name val="Batang"/>
      <family val="1"/>
    </font>
    <font>
      <u val="single"/>
      <sz val="20"/>
      <color indexed="12"/>
      <name val="Times New Roman"/>
      <family val="1"/>
    </font>
    <font>
      <b/>
      <sz val="36"/>
      <color indexed="8"/>
      <name val="Calibri"/>
      <family val="2"/>
    </font>
    <font>
      <u val="single"/>
      <sz val="2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36"/>
      <color theme="1"/>
      <name val="Calibri"/>
      <family val="2"/>
    </font>
    <font>
      <sz val="72"/>
      <color theme="1"/>
      <name val="Calibri"/>
      <family val="2"/>
    </font>
    <font>
      <sz val="48"/>
      <color theme="1"/>
      <name val="Calibri"/>
      <family val="2"/>
    </font>
    <font>
      <sz val="48"/>
      <color theme="1"/>
      <name val="Times New Roman"/>
      <family val="1"/>
    </font>
    <font>
      <sz val="28"/>
      <color theme="1"/>
      <name val="Times New Roman"/>
      <family val="1"/>
    </font>
    <font>
      <sz val="11"/>
      <color theme="1"/>
      <name val="Times New Roman"/>
      <family val="1"/>
    </font>
    <font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11"/>
      <color theme="1"/>
      <name val="Times New Roman"/>
      <family val="1"/>
    </font>
    <font>
      <sz val="72"/>
      <color theme="1"/>
      <name val="Times New Roman"/>
      <family val="1"/>
    </font>
    <font>
      <b/>
      <sz val="72"/>
      <color theme="1"/>
      <name val="Times New Roman"/>
      <family val="1"/>
    </font>
    <font>
      <b/>
      <sz val="36"/>
      <color theme="1"/>
      <name val="Times New Roman"/>
      <family val="1"/>
    </font>
    <font>
      <b/>
      <sz val="48"/>
      <color theme="1"/>
      <name val="Times New Roman"/>
      <family val="1"/>
    </font>
    <font>
      <sz val="28"/>
      <color theme="1"/>
      <name val="Batang"/>
      <family val="1"/>
    </font>
    <font>
      <sz val="48"/>
      <color theme="1"/>
      <name val="Batang"/>
      <family val="1"/>
    </font>
    <font>
      <u val="single"/>
      <sz val="20"/>
      <color theme="10"/>
      <name val="Times New Roman"/>
      <family val="1"/>
    </font>
    <font>
      <b/>
      <sz val="20"/>
      <color theme="1"/>
      <name val="Times New Roman"/>
      <family val="1"/>
    </font>
    <font>
      <b/>
      <sz val="36"/>
      <color theme="1"/>
      <name val="Calibri"/>
      <family val="2"/>
    </font>
    <font>
      <u val="single"/>
      <sz val="2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10" fillId="0" borderId="0" xfId="0" applyFont="1" applyAlignment="1">
      <alignment/>
    </xf>
    <xf numFmtId="0" fontId="8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85" fillId="0" borderId="10" xfId="0" applyFont="1" applyBorder="1" applyAlignment="1">
      <alignment/>
    </xf>
    <xf numFmtId="0" fontId="85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86" fillId="0" borderId="10" xfId="0" applyFont="1" applyBorder="1" applyAlignment="1">
      <alignment/>
    </xf>
    <xf numFmtId="0" fontId="87" fillId="0" borderId="0" xfId="0" applyFont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8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0" fillId="0" borderId="10" xfId="0" applyFont="1" applyBorder="1" applyAlignment="1">
      <alignment/>
    </xf>
    <xf numFmtId="2" fontId="86" fillId="0" borderId="10" xfId="0" applyNumberFormat="1" applyFont="1" applyBorder="1" applyAlignment="1">
      <alignment horizontal="center"/>
    </xf>
    <xf numFmtId="172" fontId="86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0" fontId="86" fillId="0" borderId="10" xfId="0" applyFont="1" applyBorder="1" applyAlignment="1">
      <alignment vertical="center" wrapText="1"/>
    </xf>
    <xf numFmtId="0" fontId="9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88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172" fontId="8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/>
    </xf>
    <xf numFmtId="0" fontId="9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91" fillId="0" borderId="10" xfId="0" applyNumberFormat="1" applyFont="1" applyBorder="1" applyAlignment="1">
      <alignment horizontal="center"/>
    </xf>
    <xf numFmtId="172" fontId="9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72" fontId="1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2" fontId="85" fillId="0" borderId="10" xfId="0" applyNumberFormat="1" applyFont="1" applyBorder="1" applyAlignment="1">
      <alignment horizontal="center"/>
    </xf>
    <xf numFmtId="172" fontId="8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0" fontId="8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8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86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20" fillId="0" borderId="10" xfId="0" applyFont="1" applyBorder="1" applyAlignment="1">
      <alignment horizontal="center" vertical="distributed"/>
    </xf>
    <xf numFmtId="0" fontId="2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174" fontId="20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174" fontId="86" fillId="0" borderId="10" xfId="0" applyNumberFormat="1" applyFont="1" applyBorder="1" applyAlignment="1">
      <alignment horizontal="center"/>
    </xf>
    <xf numFmtId="174" fontId="89" fillId="0" borderId="10" xfId="0" applyNumberFormat="1" applyFont="1" applyBorder="1" applyAlignment="1">
      <alignment horizontal="center"/>
    </xf>
    <xf numFmtId="174" fontId="20" fillId="0" borderId="1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/>
    </xf>
    <xf numFmtId="174" fontId="86" fillId="0" borderId="10" xfId="0" applyNumberFormat="1" applyFont="1" applyBorder="1" applyAlignment="1">
      <alignment horizontal="center" vertical="center"/>
    </xf>
    <xf numFmtId="174" fontId="89" fillId="0" borderId="1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2" fontId="86" fillId="0" borderId="10" xfId="0" applyNumberFormat="1" applyFont="1" applyBorder="1" applyAlignment="1">
      <alignment horizontal="center" vertical="center"/>
    </xf>
    <xf numFmtId="172" fontId="86" fillId="0" borderId="10" xfId="0" applyNumberFormat="1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9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174" fontId="18" fillId="0" borderId="1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49" fontId="20" fillId="0" borderId="11" xfId="0" applyNumberFormat="1" applyFont="1" applyBorder="1" applyAlignment="1">
      <alignment vertical="center" wrapText="1"/>
    </xf>
    <xf numFmtId="49" fontId="20" fillId="0" borderId="12" xfId="0" applyNumberFormat="1" applyFont="1" applyBorder="1" applyAlignment="1">
      <alignment vertical="center" wrapText="1"/>
    </xf>
    <xf numFmtId="174" fontId="86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center"/>
    </xf>
    <xf numFmtId="0" fontId="92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4" fontId="91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26" fillId="0" borderId="1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174" fontId="11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5" fillId="0" borderId="0" xfId="0" applyFont="1" applyAlignment="1">
      <alignment/>
    </xf>
    <xf numFmtId="0" fontId="89" fillId="0" borderId="0" xfId="0" applyFont="1" applyBorder="1" applyAlignment="1">
      <alignment horizontal="center" vertical="center"/>
    </xf>
    <xf numFmtId="173" fontId="86" fillId="0" borderId="10" xfId="0" applyNumberFormat="1" applyFont="1" applyBorder="1" applyAlignment="1">
      <alignment horizontal="center"/>
    </xf>
    <xf numFmtId="176" fontId="86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8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8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justify" vertical="center" wrapText="1"/>
    </xf>
    <xf numFmtId="0" fontId="86" fillId="0" borderId="0" xfId="0" applyFont="1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distributed"/>
    </xf>
    <xf numFmtId="0" fontId="17" fillId="0" borderId="10" xfId="0" applyFont="1" applyBorder="1" applyAlignment="1">
      <alignment/>
    </xf>
    <xf numFmtId="2" fontId="88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distributed"/>
    </xf>
    <xf numFmtId="0" fontId="12" fillId="0" borderId="0" xfId="0" applyFont="1" applyAlignment="1">
      <alignment/>
    </xf>
    <xf numFmtId="0" fontId="85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94" fillId="0" borderId="10" xfId="0" applyFont="1" applyBorder="1" applyAlignment="1">
      <alignment horizontal="center" vertical="center"/>
    </xf>
    <xf numFmtId="174" fontId="94" fillId="0" borderId="10" xfId="0" applyNumberFormat="1" applyFont="1" applyBorder="1" applyAlignment="1">
      <alignment horizontal="center" vertical="center"/>
    </xf>
    <xf numFmtId="174" fontId="15" fillId="0" borderId="10" xfId="0" applyNumberFormat="1" applyFont="1" applyBorder="1" applyAlignment="1">
      <alignment horizontal="center" vertical="center"/>
    </xf>
    <xf numFmtId="174" fontId="8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8" fillId="0" borderId="0" xfId="0" applyFont="1" applyBorder="1" applyAlignment="1">
      <alignment/>
    </xf>
    <xf numFmtId="0" fontId="93" fillId="0" borderId="10" xfId="0" applyFont="1" applyBorder="1" applyAlignment="1">
      <alignment horizontal="center" vertical="center"/>
    </xf>
    <xf numFmtId="174" fontId="17" fillId="0" borderId="10" xfId="0" applyNumberFormat="1" applyFont="1" applyBorder="1" applyAlignment="1">
      <alignment horizontal="center" vertical="center"/>
    </xf>
    <xf numFmtId="174" fontId="88" fillId="0" borderId="10" xfId="0" applyNumberFormat="1" applyFont="1" applyBorder="1" applyAlignment="1">
      <alignment horizontal="center" vertical="center"/>
    </xf>
    <xf numFmtId="0" fontId="93" fillId="0" borderId="10" xfId="0" applyFont="1" applyBorder="1" applyAlignment="1">
      <alignment horizontal="center"/>
    </xf>
    <xf numFmtId="174" fontId="9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1" fillId="0" borderId="0" xfId="0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87" fillId="0" borderId="0" xfId="0" applyFont="1" applyBorder="1" applyAlignment="1">
      <alignment/>
    </xf>
    <xf numFmtId="0" fontId="91" fillId="0" borderId="12" xfId="0" applyFont="1" applyBorder="1" applyAlignment="1">
      <alignment/>
    </xf>
    <xf numFmtId="0" fontId="91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2" fontId="97" fillId="0" borderId="10" xfId="42" applyNumberFormat="1" applyFont="1" applyBorder="1" applyAlignment="1" applyProtection="1">
      <alignment/>
      <protection/>
    </xf>
    <xf numFmtId="2" fontId="87" fillId="0" borderId="10" xfId="0" applyNumberFormat="1" applyFont="1" applyBorder="1" applyAlignment="1">
      <alignment/>
    </xf>
    <xf numFmtId="2" fontId="98" fillId="0" borderId="10" xfId="0" applyNumberFormat="1" applyFont="1" applyBorder="1" applyAlignment="1">
      <alignment/>
    </xf>
    <xf numFmtId="0" fontId="90" fillId="0" borderId="10" xfId="0" applyFont="1" applyBorder="1" applyAlignment="1">
      <alignment horizontal="center"/>
    </xf>
    <xf numFmtId="0" fontId="90" fillId="0" borderId="10" xfId="0" applyFont="1" applyBorder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2" fontId="35" fillId="0" borderId="10" xfId="0" applyNumberFormat="1" applyFont="1" applyBorder="1" applyAlignment="1">
      <alignment/>
    </xf>
    <xf numFmtId="173" fontId="97" fillId="0" borderId="10" xfId="42" applyNumberFormat="1" applyFont="1" applyBorder="1" applyAlignment="1" applyProtection="1">
      <alignment horizontal="left"/>
      <protection/>
    </xf>
    <xf numFmtId="174" fontId="97" fillId="0" borderId="10" xfId="42" applyNumberFormat="1" applyFont="1" applyBorder="1" applyAlignment="1" applyProtection="1">
      <alignment horizontal="left"/>
      <protection/>
    </xf>
    <xf numFmtId="0" fontId="20" fillId="0" borderId="11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8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174" fontId="20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4" fontId="20" fillId="34" borderId="10" xfId="0" applyNumberFormat="1" applyFont="1" applyFill="1" applyBorder="1" applyAlignment="1">
      <alignment horizontal="center"/>
    </xf>
    <xf numFmtId="0" fontId="89" fillId="33" borderId="10" xfId="0" applyFont="1" applyFill="1" applyBorder="1" applyAlignment="1">
      <alignment horizontal="center"/>
    </xf>
    <xf numFmtId="2" fontId="89" fillId="33" borderId="10" xfId="0" applyNumberFormat="1" applyFont="1" applyFill="1" applyBorder="1" applyAlignment="1">
      <alignment horizontal="center"/>
    </xf>
    <xf numFmtId="172" fontId="89" fillId="33" borderId="10" xfId="0" applyNumberFormat="1" applyFont="1" applyFill="1" applyBorder="1" applyAlignment="1">
      <alignment horizontal="center"/>
    </xf>
    <xf numFmtId="172" fontId="18" fillId="33" borderId="10" xfId="0" applyNumberFormat="1" applyFont="1" applyFill="1" applyBorder="1" applyAlignment="1">
      <alignment horizontal="center"/>
    </xf>
    <xf numFmtId="174" fontId="89" fillId="33" borderId="10" xfId="0" applyNumberFormat="1" applyFont="1" applyFill="1" applyBorder="1" applyAlignment="1">
      <alignment horizontal="center"/>
    </xf>
    <xf numFmtId="172" fontId="20" fillId="33" borderId="10" xfId="0" applyNumberFormat="1" applyFont="1" applyFill="1" applyBorder="1" applyAlignment="1">
      <alignment horizontal="center"/>
    </xf>
    <xf numFmtId="172" fontId="20" fillId="34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174" fontId="89" fillId="35" borderId="10" xfId="0" applyNumberFormat="1" applyFont="1" applyFill="1" applyBorder="1" applyAlignment="1">
      <alignment horizontal="center"/>
    </xf>
    <xf numFmtId="174" fontId="20" fillId="34" borderId="10" xfId="0" applyNumberFormat="1" applyFont="1" applyFill="1" applyBorder="1" applyAlignment="1">
      <alignment horizontal="center" vertical="center"/>
    </xf>
    <xf numFmtId="174" fontId="20" fillId="33" borderId="10" xfId="0" applyNumberFormat="1" applyFont="1" applyFill="1" applyBorder="1" applyAlignment="1">
      <alignment horizontal="center" vertical="center"/>
    </xf>
    <xf numFmtId="174" fontId="89" fillId="33" borderId="10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/>
    </xf>
    <xf numFmtId="0" fontId="86" fillId="0" borderId="15" xfId="0" applyFont="1" applyBorder="1" applyAlignment="1">
      <alignment vertical="center" wrapText="1"/>
    </xf>
    <xf numFmtId="2" fontId="20" fillId="34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center"/>
    </xf>
    <xf numFmtId="174" fontId="20" fillId="33" borderId="11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2" fontId="86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74" fontId="11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1" fillId="0" borderId="11" xfId="0" applyFont="1" applyBorder="1" applyAlignment="1">
      <alignment vertical="center" wrapText="1"/>
    </xf>
    <xf numFmtId="0" fontId="26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174" fontId="92" fillId="33" borderId="15" xfId="0" applyNumberFormat="1" applyFont="1" applyFill="1" applyBorder="1" applyAlignment="1">
      <alignment horizontal="center" vertical="center"/>
    </xf>
    <xf numFmtId="174" fontId="92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174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174" fontId="92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0" fontId="31" fillId="0" borderId="1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2" fontId="20" fillId="34" borderId="10" xfId="0" applyNumberFormat="1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17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74" fontId="20" fillId="0" borderId="10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174" fontId="15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174" fontId="94" fillId="33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174" fontId="15" fillId="34" borderId="10" xfId="0" applyNumberFormat="1" applyFont="1" applyFill="1" applyBorder="1" applyAlignment="1">
      <alignment horizontal="center" vertical="center"/>
    </xf>
    <xf numFmtId="0" fontId="94" fillId="0" borderId="11" xfId="0" applyFont="1" applyBorder="1" applyAlignment="1">
      <alignment vertical="center" wrapText="1"/>
    </xf>
    <xf numFmtId="0" fontId="94" fillId="0" borderId="16" xfId="0" applyFont="1" applyBorder="1" applyAlignment="1">
      <alignment vertical="center" wrapText="1"/>
    </xf>
    <xf numFmtId="0" fontId="94" fillId="0" borderId="12" xfId="0" applyFont="1" applyBorder="1" applyAlignment="1">
      <alignment vertical="center" wrapText="1"/>
    </xf>
    <xf numFmtId="0" fontId="17" fillId="33" borderId="10" xfId="0" applyFont="1" applyFill="1" applyBorder="1" applyAlignment="1">
      <alignment horizontal="center"/>
    </xf>
    <xf numFmtId="174" fontId="1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74" fontId="93" fillId="33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174" fontId="17" fillId="34" borderId="10" xfId="0" applyNumberFormat="1" applyFont="1" applyFill="1" applyBorder="1" applyAlignment="1">
      <alignment horizontal="center" vertical="center"/>
    </xf>
    <xf numFmtId="0" fontId="93" fillId="0" borderId="11" xfId="0" applyFont="1" applyBorder="1" applyAlignment="1">
      <alignment vertical="center" wrapText="1"/>
    </xf>
    <xf numFmtId="0" fontId="93" fillId="0" borderId="16" xfId="0" applyFont="1" applyBorder="1" applyAlignment="1">
      <alignment vertical="center" wrapText="1"/>
    </xf>
    <xf numFmtId="0" fontId="93" fillId="0" borderId="12" xfId="0" applyFont="1" applyBorder="1" applyAlignment="1">
      <alignment vertical="center" wrapText="1"/>
    </xf>
    <xf numFmtId="174" fontId="97" fillId="0" borderId="10" xfId="42" applyNumberFormat="1" applyFont="1" applyBorder="1" applyAlignment="1" applyProtection="1">
      <alignment/>
      <protection/>
    </xf>
    <xf numFmtId="174" fontId="87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/>
    </xf>
    <xf numFmtId="0" fontId="99" fillId="0" borderId="0" xfId="0" applyFont="1" applyAlignment="1">
      <alignment/>
    </xf>
    <xf numFmtId="0" fontId="20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 vertical="center" wrapText="1"/>
    </xf>
    <xf numFmtId="174" fontId="89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/>
    </xf>
    <xf numFmtId="174" fontId="86" fillId="35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center" wrapText="1"/>
    </xf>
    <xf numFmtId="0" fontId="89" fillId="35" borderId="10" xfId="0" applyFont="1" applyFill="1" applyBorder="1" applyAlignment="1">
      <alignment horizontal="center"/>
    </xf>
    <xf numFmtId="2" fontId="100" fillId="0" borderId="10" xfId="42" applyNumberFormat="1" applyFont="1" applyBorder="1" applyAlignment="1" applyProtection="1">
      <alignment/>
      <protection/>
    </xf>
    <xf numFmtId="0" fontId="18" fillId="35" borderId="10" xfId="0" applyFont="1" applyFill="1" applyBorder="1" applyAlignment="1">
      <alignment horizontal="left"/>
    </xf>
    <xf numFmtId="0" fontId="23" fillId="35" borderId="10" xfId="0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vertical="center" wrapText="1"/>
    </xf>
    <xf numFmtId="0" fontId="86" fillId="35" borderId="10" xfId="0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1" fontId="86" fillId="0" borderId="10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20" fillId="0" borderId="18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2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2" fontId="20" fillId="0" borderId="11" xfId="0" applyNumberFormat="1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70" fillId="33" borderId="14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89" fillId="0" borderId="10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/>
    </xf>
    <xf numFmtId="174" fontId="86" fillId="0" borderId="13" xfId="0" applyNumberFormat="1" applyFont="1" applyBorder="1" applyAlignment="1">
      <alignment horizontal="center" vertical="center"/>
    </xf>
    <xf numFmtId="174" fontId="86" fillId="0" borderId="14" xfId="0" applyNumberFormat="1" applyFont="1" applyBorder="1" applyAlignment="1">
      <alignment horizontal="center" vertical="center"/>
    </xf>
    <xf numFmtId="174" fontId="86" fillId="0" borderId="15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/>
    </xf>
    <xf numFmtId="0" fontId="20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174" fontId="89" fillId="0" borderId="13" xfId="0" applyNumberFormat="1" applyFont="1" applyBorder="1" applyAlignment="1">
      <alignment horizontal="center" vertical="center"/>
    </xf>
    <xf numFmtId="174" fontId="89" fillId="0" borderId="14" xfId="0" applyNumberFormat="1" applyFont="1" applyBorder="1" applyAlignment="1">
      <alignment horizontal="center" vertical="center"/>
    </xf>
    <xf numFmtId="174" fontId="89" fillId="0" borderId="15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distributed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distributed"/>
    </xf>
    <xf numFmtId="0" fontId="1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17" fontId="31" fillId="0" borderId="11" xfId="0" applyNumberFormat="1" applyFont="1" applyBorder="1" applyAlignment="1">
      <alignment horizontal="center" vertical="center" wrapText="1"/>
    </xf>
    <xf numFmtId="17" fontId="31" fillId="0" borderId="16" xfId="0" applyNumberFormat="1" applyFont="1" applyBorder="1" applyAlignment="1">
      <alignment horizontal="center" vertical="center" wrapText="1"/>
    </xf>
    <xf numFmtId="17" fontId="31" fillId="0" borderId="12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9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94" fillId="0" borderId="10" xfId="0" applyFont="1" applyBorder="1" applyAlignment="1">
      <alignment horizontal="left" vertical="center" wrapText="1"/>
    </xf>
    <xf numFmtId="0" fontId="9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94" fillId="0" borderId="11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7" fillId="34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="42" zoomScaleSheetLayoutView="42" zoomScalePageLayoutView="0" workbookViewId="0" topLeftCell="A1">
      <selection activeCell="M19" sqref="M19"/>
    </sheetView>
  </sheetViews>
  <sheetFormatPr defaultColWidth="9.140625" defaultRowHeight="15"/>
  <cols>
    <col min="1" max="1" width="54.140625" style="57" customWidth="1"/>
    <col min="2" max="3" width="23.7109375" style="57" customWidth="1"/>
    <col min="4" max="4" width="43.28125" style="28" customWidth="1"/>
    <col min="5" max="5" width="22.8515625" style="24" customWidth="1"/>
    <col min="6" max="6" width="22.57421875" style="24" customWidth="1"/>
    <col min="7" max="7" width="16.28125" style="24" customWidth="1"/>
    <col min="8" max="8" width="16.140625" style="24" customWidth="1"/>
    <col min="9" max="9" width="17.421875" style="24" customWidth="1"/>
    <col min="10" max="10" width="18.00390625" style="24" customWidth="1"/>
    <col min="11" max="11" width="24.57421875" style="24" customWidth="1"/>
    <col min="12" max="12" width="19.421875" style="24" customWidth="1"/>
    <col min="13" max="13" width="20.28125" style="28" customWidth="1"/>
  </cols>
  <sheetData>
    <row r="1" spans="1:13" ht="35.25">
      <c r="A1" s="73"/>
      <c r="B1" s="138"/>
      <c r="C1" s="138"/>
      <c r="D1" s="138" t="s">
        <v>158</v>
      </c>
      <c r="E1" s="64"/>
      <c r="F1" s="64"/>
      <c r="G1" s="64"/>
      <c r="H1" s="64"/>
      <c r="I1" s="64"/>
      <c r="J1" s="64"/>
      <c r="K1" s="71" t="s">
        <v>338</v>
      </c>
      <c r="L1" s="71"/>
      <c r="M1" s="139"/>
    </row>
    <row r="2" spans="1:13" ht="35.25">
      <c r="A2" s="73"/>
      <c r="B2" s="137"/>
      <c r="C2" s="137"/>
      <c r="D2" s="137" t="s">
        <v>132</v>
      </c>
      <c r="E2" s="64"/>
      <c r="F2" s="64"/>
      <c r="G2" s="64"/>
      <c r="H2" s="64"/>
      <c r="I2" s="64"/>
      <c r="J2" s="64"/>
      <c r="K2" s="64"/>
      <c r="L2" s="64"/>
      <c r="M2" s="139"/>
    </row>
    <row r="3" spans="1:13" ht="102.75" customHeight="1">
      <c r="A3" s="46" t="s">
        <v>0</v>
      </c>
      <c r="B3" s="46" t="s">
        <v>1</v>
      </c>
      <c r="C3" s="140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173</v>
      </c>
      <c r="L3" s="36" t="s">
        <v>220</v>
      </c>
      <c r="M3" s="141" t="s">
        <v>221</v>
      </c>
    </row>
    <row r="4" spans="1:12" ht="39.75" customHeight="1">
      <c r="A4" s="451" t="s">
        <v>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7"/>
    </row>
    <row r="5" spans="1:13" ht="39.75" customHeight="1">
      <c r="A5" s="451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23"/>
      <c r="M5" s="147"/>
    </row>
    <row r="6" spans="1:13" ht="39.75" customHeight="1">
      <c r="A6" s="436" t="s">
        <v>63</v>
      </c>
      <c r="B6" s="439">
        <v>150</v>
      </c>
      <c r="C6" s="439">
        <v>29</v>
      </c>
      <c r="D6" s="41" t="s">
        <v>170</v>
      </c>
      <c r="E6" s="23">
        <v>25</v>
      </c>
      <c r="F6" s="23">
        <v>25</v>
      </c>
      <c r="G6" s="23">
        <v>3.69</v>
      </c>
      <c r="H6" s="23">
        <v>0.57</v>
      </c>
      <c r="I6" s="23">
        <v>17.13</v>
      </c>
      <c r="J6" s="23"/>
      <c r="K6" s="23">
        <v>31.75</v>
      </c>
      <c r="L6" s="23">
        <v>26.4</v>
      </c>
      <c r="M6" s="147">
        <f>E6*L6/1000</f>
        <v>0.66</v>
      </c>
    </row>
    <row r="7" spans="1:13" ht="39.75" customHeight="1">
      <c r="A7" s="436"/>
      <c r="B7" s="439"/>
      <c r="C7" s="439"/>
      <c r="D7" s="41" t="s">
        <v>11</v>
      </c>
      <c r="E7" s="22">
        <v>4</v>
      </c>
      <c r="F7" s="22">
        <v>4</v>
      </c>
      <c r="G7" s="22">
        <v>0.01</v>
      </c>
      <c r="H7" s="22">
        <v>3.14</v>
      </c>
      <c r="I7" s="22">
        <v>0.02</v>
      </c>
      <c r="J7" s="22"/>
      <c r="K7" s="22">
        <v>29.36</v>
      </c>
      <c r="L7" s="22">
        <v>429</v>
      </c>
      <c r="M7" s="147">
        <f>E7*L7/1000</f>
        <v>1.716</v>
      </c>
    </row>
    <row r="8" spans="1:13" ht="39.75" customHeight="1">
      <c r="A8" s="457"/>
      <c r="B8" s="458"/>
      <c r="C8" s="459"/>
      <c r="D8" s="41" t="s">
        <v>13</v>
      </c>
      <c r="E8" s="22">
        <v>2</v>
      </c>
      <c r="F8" s="22">
        <v>2</v>
      </c>
      <c r="G8" s="22"/>
      <c r="H8" s="22"/>
      <c r="I8" s="22">
        <v>1.91</v>
      </c>
      <c r="J8" s="22"/>
      <c r="K8" s="22">
        <v>7.8</v>
      </c>
      <c r="L8" s="22">
        <v>47.95</v>
      </c>
      <c r="M8" s="147">
        <f>E8*L8/1000</f>
        <v>0.0959</v>
      </c>
    </row>
    <row r="9" spans="1:13" ht="39.75" customHeight="1">
      <c r="A9" s="433"/>
      <c r="B9" s="433"/>
      <c r="C9" s="433"/>
      <c r="D9" s="433"/>
      <c r="E9" s="433"/>
      <c r="F9" s="433"/>
      <c r="G9" s="27">
        <f>SUM(G6:G7)</f>
        <v>3.6999999999999997</v>
      </c>
      <c r="H9" s="27">
        <f>SUM(H6:H7)</f>
        <v>3.71</v>
      </c>
      <c r="I9" s="27">
        <f>SUM(I6:I7)</f>
        <v>17.15</v>
      </c>
      <c r="J9" s="27"/>
      <c r="K9" s="27">
        <f>SUM(K6:K7)</f>
        <v>61.11</v>
      </c>
      <c r="L9" s="27"/>
      <c r="M9" s="145">
        <f>SUM(M6:M8)</f>
        <v>2.4718999999999998</v>
      </c>
    </row>
    <row r="10" spans="1:13" ht="39.75" customHeight="1">
      <c r="A10" s="440" t="s">
        <v>99</v>
      </c>
      <c r="B10" s="452" t="s">
        <v>228</v>
      </c>
      <c r="C10" s="441"/>
      <c r="D10" s="37" t="s">
        <v>45</v>
      </c>
      <c r="E10" s="22">
        <v>30</v>
      </c>
      <c r="F10" s="22">
        <v>30</v>
      </c>
      <c r="G10" s="22">
        <v>2.13</v>
      </c>
      <c r="H10" s="22">
        <v>0.33</v>
      </c>
      <c r="I10" s="22">
        <v>13.9</v>
      </c>
      <c r="J10" s="22"/>
      <c r="K10" s="22">
        <v>68.7</v>
      </c>
      <c r="L10" s="22">
        <v>60.18</v>
      </c>
      <c r="M10" s="147">
        <f>L10*E10/1000</f>
        <v>1.8054000000000001</v>
      </c>
    </row>
    <row r="11" spans="1:13" ht="39.75" customHeight="1">
      <c r="A11" s="440"/>
      <c r="B11" s="452"/>
      <c r="C11" s="442"/>
      <c r="D11" s="37" t="s">
        <v>97</v>
      </c>
      <c r="E11" s="23">
        <v>5</v>
      </c>
      <c r="F11" s="23">
        <v>5</v>
      </c>
      <c r="G11" s="23">
        <v>0.02</v>
      </c>
      <c r="H11" s="23">
        <v>3.92</v>
      </c>
      <c r="I11" s="23">
        <v>0.02</v>
      </c>
      <c r="J11" s="23"/>
      <c r="K11" s="23">
        <v>36.7</v>
      </c>
      <c r="L11" s="23">
        <v>429</v>
      </c>
      <c r="M11" s="147">
        <f>L11*E11/1000</f>
        <v>2.145</v>
      </c>
    </row>
    <row r="12" spans="1:13" ht="39.75" customHeight="1">
      <c r="A12" s="433"/>
      <c r="B12" s="433"/>
      <c r="C12" s="433"/>
      <c r="D12" s="433"/>
      <c r="E12" s="433"/>
      <c r="F12" s="433"/>
      <c r="G12" s="27">
        <f>SUM(G10:G11)</f>
        <v>2.15</v>
      </c>
      <c r="H12" s="27">
        <f>SUM(H10:H11)</f>
        <v>4.25</v>
      </c>
      <c r="I12" s="27">
        <f>SUM(I10:I11)</f>
        <v>13.92</v>
      </c>
      <c r="J12" s="27"/>
      <c r="K12" s="27">
        <f>SUM(K10:K11)</f>
        <v>105.4</v>
      </c>
      <c r="L12" s="27"/>
      <c r="M12" s="145">
        <f>SUM(M10:M11)</f>
        <v>3.9504</v>
      </c>
    </row>
    <row r="13" spans="1:13" ht="39.75" customHeight="1">
      <c r="A13" s="440" t="s">
        <v>108</v>
      </c>
      <c r="B13" s="439">
        <v>150</v>
      </c>
      <c r="C13" s="439">
        <v>57</v>
      </c>
      <c r="D13" s="41" t="s">
        <v>135</v>
      </c>
      <c r="E13" s="23">
        <v>1</v>
      </c>
      <c r="F13" s="23">
        <v>1</v>
      </c>
      <c r="G13" s="23"/>
      <c r="H13" s="23"/>
      <c r="I13" s="23"/>
      <c r="J13" s="23"/>
      <c r="K13" s="23"/>
      <c r="L13" s="23">
        <v>506</v>
      </c>
      <c r="M13" s="147">
        <f>L13*E13/1000</f>
        <v>0.506</v>
      </c>
    </row>
    <row r="14" spans="1:13" ht="39.75" customHeight="1">
      <c r="A14" s="456"/>
      <c r="B14" s="456"/>
      <c r="C14" s="439"/>
      <c r="D14" s="41" t="s">
        <v>39</v>
      </c>
      <c r="E14" s="23">
        <v>8</v>
      </c>
      <c r="F14" s="23">
        <v>8</v>
      </c>
      <c r="G14" s="23"/>
      <c r="H14" s="23"/>
      <c r="I14" s="23">
        <v>7.64</v>
      </c>
      <c r="J14" s="23"/>
      <c r="K14" s="23">
        <v>31.2</v>
      </c>
      <c r="L14" s="23">
        <v>47.95</v>
      </c>
      <c r="M14" s="147">
        <f>L14*E14/1000</f>
        <v>0.3836</v>
      </c>
    </row>
    <row r="15" spans="1:13" ht="39.75" customHeight="1">
      <c r="A15" s="433"/>
      <c r="B15" s="433"/>
      <c r="C15" s="433"/>
      <c r="D15" s="433"/>
      <c r="E15" s="433"/>
      <c r="F15" s="433"/>
      <c r="G15" s="23">
        <f>G13+G14</f>
        <v>0</v>
      </c>
      <c r="H15" s="23">
        <f>H13+H14</f>
        <v>0</v>
      </c>
      <c r="I15" s="27">
        <f>I13+I14</f>
        <v>7.64</v>
      </c>
      <c r="J15" s="27"/>
      <c r="K15" s="27">
        <f>K13+K14</f>
        <v>31.2</v>
      </c>
      <c r="L15" s="27"/>
      <c r="M15" s="145">
        <f>M13+M14</f>
        <v>0.8896</v>
      </c>
    </row>
    <row r="16" spans="1:13" ht="39.75" customHeight="1">
      <c r="A16" s="435" t="s">
        <v>29</v>
      </c>
      <c r="B16" s="435"/>
      <c r="C16" s="435"/>
      <c r="D16" s="435"/>
      <c r="E16" s="435"/>
      <c r="F16" s="435"/>
      <c r="G16" s="278">
        <f>G9+G12+G15</f>
        <v>5.85</v>
      </c>
      <c r="H16" s="278">
        <f>H9+H12+H15</f>
        <v>7.96</v>
      </c>
      <c r="I16" s="278">
        <f>I9+I12+I15</f>
        <v>38.71</v>
      </c>
      <c r="J16" s="278">
        <f>J9+J12+J15</f>
        <v>0</v>
      </c>
      <c r="K16" s="278">
        <f>K9+K12+K15</f>
        <v>197.70999999999998</v>
      </c>
      <c r="L16" s="278"/>
      <c r="M16" s="279">
        <f>M9+M12+M15</f>
        <v>7.3119</v>
      </c>
    </row>
    <row r="17" spans="1:13" ht="39.75" customHeight="1">
      <c r="A17" s="461" t="s">
        <v>14</v>
      </c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3"/>
    </row>
    <row r="18" spans="1:13" ht="39.75" customHeight="1">
      <c r="A18" s="57" t="s">
        <v>44</v>
      </c>
      <c r="B18" s="36">
        <v>200</v>
      </c>
      <c r="C18" s="36"/>
      <c r="D18" s="41" t="s">
        <v>15</v>
      </c>
      <c r="E18" s="23">
        <v>200</v>
      </c>
      <c r="F18" s="23">
        <v>200</v>
      </c>
      <c r="G18" s="23"/>
      <c r="H18" s="23"/>
      <c r="I18" s="136">
        <v>8.4</v>
      </c>
      <c r="J18" s="136">
        <v>2.4</v>
      </c>
      <c r="K18" s="110">
        <v>33.6</v>
      </c>
      <c r="L18" s="136">
        <v>69.12</v>
      </c>
      <c r="M18" s="147">
        <f>L18*E18/1000</f>
        <v>13.824</v>
      </c>
    </row>
    <row r="19" spans="1:13" ht="39.75" customHeight="1">
      <c r="A19" s="57" t="s">
        <v>10</v>
      </c>
      <c r="B19" s="36">
        <v>70</v>
      </c>
      <c r="C19" s="36"/>
      <c r="D19" s="41" t="s">
        <v>347</v>
      </c>
      <c r="E19" s="23">
        <v>70</v>
      </c>
      <c r="F19" s="23">
        <v>62</v>
      </c>
      <c r="G19" s="23">
        <v>0.32</v>
      </c>
      <c r="H19" s="23">
        <v>0.28</v>
      </c>
      <c r="I19" s="136">
        <v>6.33</v>
      </c>
      <c r="J19" s="136">
        <v>116</v>
      </c>
      <c r="K19" s="110">
        <v>31.68</v>
      </c>
      <c r="L19" s="110">
        <v>135</v>
      </c>
      <c r="M19" s="147">
        <f>E19*L19/1000</f>
        <v>9.45</v>
      </c>
    </row>
    <row r="20" spans="1:13" ht="39.75" customHeight="1">
      <c r="A20" s="448" t="s">
        <v>300</v>
      </c>
      <c r="B20" s="449"/>
      <c r="C20" s="449"/>
      <c r="D20" s="449"/>
      <c r="E20" s="449"/>
      <c r="F20" s="450"/>
      <c r="G20" s="278">
        <f>SUM(G18:G19)</f>
        <v>0.32</v>
      </c>
      <c r="H20" s="278">
        <f>SUM(H18:H19)</f>
        <v>0.28</v>
      </c>
      <c r="I20" s="278">
        <f>SUM(I18:I19)</f>
        <v>14.73</v>
      </c>
      <c r="J20" s="278">
        <f>SUM(J18:J19)</f>
        <v>118.4</v>
      </c>
      <c r="K20" s="278">
        <f>SUM(K18:K19)</f>
        <v>65.28</v>
      </c>
      <c r="L20" s="278"/>
      <c r="M20" s="279">
        <f>SUM(M18:M19)</f>
        <v>23.274</v>
      </c>
    </row>
    <row r="21" spans="1:13" ht="39.75" customHeight="1">
      <c r="A21" s="461" t="s">
        <v>16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3"/>
    </row>
    <row r="22" spans="1:13" ht="39.75" customHeight="1">
      <c r="A22" s="445" t="s">
        <v>195</v>
      </c>
      <c r="B22" s="443">
        <v>150</v>
      </c>
      <c r="C22" s="443">
        <v>30</v>
      </c>
      <c r="D22" s="41" t="s">
        <v>42</v>
      </c>
      <c r="E22" s="23">
        <v>10</v>
      </c>
      <c r="F22" s="23">
        <v>10</v>
      </c>
      <c r="G22" s="23">
        <v>2.02</v>
      </c>
      <c r="H22" s="23">
        <v>0.28</v>
      </c>
      <c r="I22" s="23"/>
      <c r="J22" s="23"/>
      <c r="K22" s="23">
        <v>10.6</v>
      </c>
      <c r="L22" s="24">
        <v>429</v>
      </c>
      <c r="M22" s="147">
        <f>L22*E22/1000</f>
        <v>4.29</v>
      </c>
    </row>
    <row r="23" spans="1:13" ht="39.75" customHeight="1">
      <c r="A23" s="446"/>
      <c r="B23" s="444"/>
      <c r="C23" s="444"/>
      <c r="D23" s="41" t="s">
        <v>19</v>
      </c>
      <c r="E23" s="23">
        <v>30</v>
      </c>
      <c r="F23" s="23">
        <v>21</v>
      </c>
      <c r="G23" s="23">
        <v>0.42</v>
      </c>
      <c r="H23" s="23">
        <v>0.09</v>
      </c>
      <c r="I23" s="23">
        <v>3.42</v>
      </c>
      <c r="J23" s="23">
        <v>4.32</v>
      </c>
      <c r="K23" s="23">
        <v>16.8</v>
      </c>
      <c r="L23" s="23">
        <v>17.6</v>
      </c>
      <c r="M23" s="147">
        <f>L23*E23/1000</f>
        <v>0.528</v>
      </c>
    </row>
    <row r="24" spans="1:13" ht="39.75" customHeight="1">
      <c r="A24" s="446"/>
      <c r="B24" s="444"/>
      <c r="C24" s="444"/>
      <c r="D24" s="41" t="s">
        <v>20</v>
      </c>
      <c r="E24" s="23">
        <v>10</v>
      </c>
      <c r="F24" s="23">
        <v>8</v>
      </c>
      <c r="G24" s="23">
        <v>0.11</v>
      </c>
      <c r="H24" s="23"/>
      <c r="I24" s="23">
        <v>0.73</v>
      </c>
      <c r="J24" s="23">
        <v>0.84</v>
      </c>
      <c r="K24" s="23">
        <v>3.3</v>
      </c>
      <c r="L24" s="23">
        <v>26.4</v>
      </c>
      <c r="M24" s="147">
        <f>L24*E24/1000</f>
        <v>0.264</v>
      </c>
    </row>
    <row r="25" spans="1:13" ht="39.75" customHeight="1">
      <c r="A25" s="446"/>
      <c r="B25" s="444"/>
      <c r="C25" s="444"/>
      <c r="D25" s="41" t="s">
        <v>165</v>
      </c>
      <c r="E25" s="23">
        <v>25</v>
      </c>
      <c r="F25" s="23">
        <v>25</v>
      </c>
      <c r="G25" s="23">
        <v>4.82</v>
      </c>
      <c r="H25" s="23">
        <v>0.55</v>
      </c>
      <c r="I25" s="23">
        <v>4.95</v>
      </c>
      <c r="J25" s="23"/>
      <c r="K25" s="23">
        <v>75.25</v>
      </c>
      <c r="L25" s="23">
        <v>27.5</v>
      </c>
      <c r="M25" s="147">
        <f>L25*E25/1000</f>
        <v>0.6875</v>
      </c>
    </row>
    <row r="26" spans="1:13" ht="39.75" customHeight="1">
      <c r="A26" s="447"/>
      <c r="B26" s="442"/>
      <c r="C26" s="442"/>
      <c r="D26" s="41" t="s">
        <v>21</v>
      </c>
      <c r="E26" s="23">
        <v>10</v>
      </c>
      <c r="F26" s="23">
        <v>8</v>
      </c>
      <c r="G26" s="23">
        <v>0.02</v>
      </c>
      <c r="H26" s="23"/>
      <c r="I26" s="23">
        <v>0.58</v>
      </c>
      <c r="J26" s="23">
        <v>0.4</v>
      </c>
      <c r="K26" s="23">
        <v>2.7</v>
      </c>
      <c r="L26" s="23">
        <v>22</v>
      </c>
      <c r="M26" s="147">
        <f>L26*E26/1000</f>
        <v>0.22</v>
      </c>
    </row>
    <row r="27" spans="1:13" ht="39.75" customHeight="1">
      <c r="A27" s="433"/>
      <c r="B27" s="433"/>
      <c r="C27" s="433"/>
      <c r="D27" s="433"/>
      <c r="E27" s="433"/>
      <c r="F27" s="433"/>
      <c r="G27" s="27">
        <f>SUM(G22:G26)</f>
        <v>7.39</v>
      </c>
      <c r="H27" s="27">
        <f>SUM(H22:H26)</f>
        <v>0.92</v>
      </c>
      <c r="I27" s="27">
        <f>SUM(I22:I26)</f>
        <v>9.680000000000001</v>
      </c>
      <c r="J27" s="27">
        <f>SUM(J22:J26)</f>
        <v>5.5600000000000005</v>
      </c>
      <c r="K27" s="27">
        <f>SUM(K22:K26)</f>
        <v>108.65</v>
      </c>
      <c r="L27" s="27"/>
      <c r="M27" s="145">
        <f>SUM(M22:M26)</f>
        <v>5.9895</v>
      </c>
    </row>
    <row r="28" spans="1:13" ht="39.75" customHeight="1">
      <c r="A28" s="454" t="s">
        <v>70</v>
      </c>
      <c r="B28" s="453">
        <v>120</v>
      </c>
      <c r="C28" s="453">
        <v>46</v>
      </c>
      <c r="D28" s="41" t="s">
        <v>18</v>
      </c>
      <c r="E28" s="61">
        <v>39</v>
      </c>
      <c r="F28" s="23">
        <v>39</v>
      </c>
      <c r="G28" s="23">
        <v>7.8</v>
      </c>
      <c r="H28" s="23">
        <v>3.8</v>
      </c>
      <c r="I28" s="23"/>
      <c r="J28" s="23"/>
      <c r="K28" s="23">
        <v>65.52</v>
      </c>
      <c r="L28" s="23">
        <v>429</v>
      </c>
      <c r="M28" s="147">
        <f>L28*E28/1000</f>
        <v>16.731</v>
      </c>
    </row>
    <row r="29" spans="1:13" ht="39.75" customHeight="1">
      <c r="A29" s="454"/>
      <c r="B29" s="452"/>
      <c r="C29" s="452"/>
      <c r="D29" s="41" t="s">
        <v>60</v>
      </c>
      <c r="E29" s="23">
        <v>25</v>
      </c>
      <c r="F29" s="23">
        <v>25</v>
      </c>
      <c r="G29" s="23">
        <v>1.75</v>
      </c>
      <c r="H29" s="23">
        <v>0.25</v>
      </c>
      <c r="I29" s="23">
        <v>17.85</v>
      </c>
      <c r="J29" s="23"/>
      <c r="K29" s="23">
        <v>82.5</v>
      </c>
      <c r="L29" s="23">
        <v>50.05</v>
      </c>
      <c r="M29" s="147">
        <f aca="true" t="shared" si="0" ref="M29:M36">L29*E29/1000</f>
        <v>1.25125</v>
      </c>
    </row>
    <row r="30" spans="1:13" ht="39.75" customHeight="1">
      <c r="A30" s="454"/>
      <c r="B30" s="452"/>
      <c r="C30" s="452"/>
      <c r="D30" s="41" t="s">
        <v>20</v>
      </c>
      <c r="E30" s="23">
        <v>20</v>
      </c>
      <c r="F30" s="23">
        <v>16</v>
      </c>
      <c r="G30" s="23">
        <v>0.22</v>
      </c>
      <c r="H30" s="23"/>
      <c r="I30" s="23">
        <v>1.46</v>
      </c>
      <c r="J30" s="23">
        <v>1.68</v>
      </c>
      <c r="K30" s="23">
        <v>6.6</v>
      </c>
      <c r="L30" s="23">
        <v>26.4</v>
      </c>
      <c r="M30" s="147">
        <f t="shared" si="0"/>
        <v>0.528</v>
      </c>
    </row>
    <row r="31" spans="1:13" ht="39.75" customHeight="1">
      <c r="A31" s="454"/>
      <c r="B31" s="452"/>
      <c r="C31" s="452"/>
      <c r="D31" s="41" t="s">
        <v>11</v>
      </c>
      <c r="E31" s="23">
        <v>4</v>
      </c>
      <c r="F31" s="23">
        <v>4</v>
      </c>
      <c r="G31" s="23">
        <v>0.01</v>
      </c>
      <c r="H31" s="23">
        <v>3.14</v>
      </c>
      <c r="I31" s="23">
        <v>0.02</v>
      </c>
      <c r="J31" s="23"/>
      <c r="K31" s="23">
        <v>29.36</v>
      </c>
      <c r="L31" s="23">
        <v>429</v>
      </c>
      <c r="M31" s="147">
        <f t="shared" si="0"/>
        <v>1.716</v>
      </c>
    </row>
    <row r="32" spans="1:13" ht="39.75" customHeight="1">
      <c r="A32" s="454"/>
      <c r="B32" s="452"/>
      <c r="C32" s="452"/>
      <c r="D32" s="41" t="s">
        <v>91</v>
      </c>
      <c r="E32" s="23">
        <v>2</v>
      </c>
      <c r="F32" s="23">
        <v>2</v>
      </c>
      <c r="G32" s="23"/>
      <c r="H32" s="23">
        <v>1.8</v>
      </c>
      <c r="I32" s="23"/>
      <c r="J32" s="23"/>
      <c r="K32" s="23">
        <v>17.46</v>
      </c>
      <c r="L32" s="23">
        <v>120</v>
      </c>
      <c r="M32" s="147">
        <f t="shared" si="0"/>
        <v>0.24</v>
      </c>
    </row>
    <row r="33" spans="1:13" ht="39.75" customHeight="1">
      <c r="A33" s="454"/>
      <c r="B33" s="452"/>
      <c r="C33" s="452"/>
      <c r="D33" s="41" t="s">
        <v>21</v>
      </c>
      <c r="E33" s="23">
        <v>20</v>
      </c>
      <c r="F33" s="23">
        <v>30</v>
      </c>
      <c r="G33" s="23">
        <v>0.84</v>
      </c>
      <c r="H33" s="23">
        <v>0.96</v>
      </c>
      <c r="I33" s="23">
        <v>1.41</v>
      </c>
      <c r="J33" s="23">
        <v>0.8</v>
      </c>
      <c r="K33" s="23">
        <v>17.7</v>
      </c>
      <c r="L33" s="23">
        <v>22</v>
      </c>
      <c r="M33" s="147">
        <f t="shared" si="0"/>
        <v>0.44</v>
      </c>
    </row>
    <row r="34" spans="1:13" ht="0.75" customHeight="1">
      <c r="A34" s="454"/>
      <c r="B34" s="452"/>
      <c r="C34" s="40"/>
      <c r="D34" s="41"/>
      <c r="E34" s="23"/>
      <c r="F34" s="23"/>
      <c r="G34" s="23"/>
      <c r="H34" s="23"/>
      <c r="I34" s="23"/>
      <c r="J34" s="23"/>
      <c r="K34" s="23"/>
      <c r="L34" s="23"/>
      <c r="M34" s="147">
        <f t="shared" si="0"/>
        <v>0</v>
      </c>
    </row>
    <row r="35" spans="1:13" ht="39.75" customHeight="1" hidden="1" thickBot="1">
      <c r="A35" s="454"/>
      <c r="B35" s="452"/>
      <c r="C35" s="40"/>
      <c r="D35" s="41"/>
      <c r="E35" s="23"/>
      <c r="F35" s="23"/>
      <c r="G35" s="23"/>
      <c r="H35" s="23"/>
      <c r="I35" s="23"/>
      <c r="J35" s="23"/>
      <c r="K35" s="23"/>
      <c r="L35" s="23"/>
      <c r="M35" s="147">
        <f t="shared" si="0"/>
        <v>0</v>
      </c>
    </row>
    <row r="36" spans="1:13" ht="39.75" customHeight="1" hidden="1" thickBot="1">
      <c r="A36" s="454"/>
      <c r="B36" s="452"/>
      <c r="C36" s="40"/>
      <c r="D36" s="41"/>
      <c r="E36" s="22"/>
      <c r="F36" s="22"/>
      <c r="G36" s="22"/>
      <c r="H36" s="22"/>
      <c r="I36" s="22"/>
      <c r="J36" s="22"/>
      <c r="K36" s="22"/>
      <c r="L36" s="22"/>
      <c r="M36" s="147">
        <f t="shared" si="0"/>
        <v>0</v>
      </c>
    </row>
    <row r="37" spans="1:13" ht="39.75" customHeight="1">
      <c r="A37" s="433"/>
      <c r="B37" s="433"/>
      <c r="C37" s="433"/>
      <c r="D37" s="433"/>
      <c r="E37" s="433"/>
      <c r="F37" s="433"/>
      <c r="G37" s="27">
        <f>SUM(G28:G36)</f>
        <v>10.620000000000001</v>
      </c>
      <c r="H37" s="27">
        <f>SUM(H28:H36)</f>
        <v>9.95</v>
      </c>
      <c r="I37" s="27">
        <f>SUM(I28:I36)</f>
        <v>20.740000000000002</v>
      </c>
      <c r="J37" s="27">
        <f>SUM(J28:J36)</f>
        <v>2.48</v>
      </c>
      <c r="K37" s="27">
        <f>SUM(K28:K36)</f>
        <v>219.13999999999996</v>
      </c>
      <c r="L37" s="27"/>
      <c r="M37" s="145">
        <f>SUM(M28:M36)</f>
        <v>20.90625</v>
      </c>
    </row>
    <row r="38" spans="1:13" ht="39.75" customHeight="1">
      <c r="A38" s="460" t="s">
        <v>257</v>
      </c>
      <c r="B38" s="455">
        <v>150</v>
      </c>
      <c r="C38" s="455">
        <v>67</v>
      </c>
      <c r="D38" s="28" t="s">
        <v>233</v>
      </c>
      <c r="E38" s="24">
        <v>5</v>
      </c>
      <c r="F38" s="24">
        <v>5</v>
      </c>
      <c r="H38" s="24">
        <v>0.22</v>
      </c>
      <c r="I38" s="24">
        <v>0.31</v>
      </c>
      <c r="J38" s="24">
        <v>0.4</v>
      </c>
      <c r="K38" s="24">
        <v>13.95</v>
      </c>
      <c r="L38" s="23">
        <v>214.5</v>
      </c>
      <c r="M38" s="147">
        <f>L38*E38/1000</f>
        <v>1.0725</v>
      </c>
    </row>
    <row r="39" spans="1:13" ht="39.75" customHeight="1">
      <c r="A39" s="460"/>
      <c r="B39" s="455"/>
      <c r="C39" s="455"/>
      <c r="D39" s="28" t="s">
        <v>225</v>
      </c>
      <c r="E39" s="24">
        <v>4</v>
      </c>
      <c r="F39" s="24">
        <v>4</v>
      </c>
      <c r="G39" s="24">
        <v>0.053</v>
      </c>
      <c r="I39" s="24">
        <v>1.96</v>
      </c>
      <c r="J39" s="24">
        <v>0.36</v>
      </c>
      <c r="K39" s="24">
        <v>8.28</v>
      </c>
      <c r="L39" s="23">
        <v>203.5</v>
      </c>
      <c r="M39" s="147">
        <f>L39*E39/1000</f>
        <v>0.814</v>
      </c>
    </row>
    <row r="40" spans="1:13" ht="39.75" customHeight="1">
      <c r="A40" s="460"/>
      <c r="B40" s="455"/>
      <c r="C40" s="455"/>
      <c r="D40" s="28" t="s">
        <v>13</v>
      </c>
      <c r="E40" s="24">
        <v>8</v>
      </c>
      <c r="F40" s="24">
        <v>8</v>
      </c>
      <c r="I40" s="24">
        <v>7.64</v>
      </c>
      <c r="K40" s="24">
        <v>31.2</v>
      </c>
      <c r="L40" s="23">
        <v>47.95</v>
      </c>
      <c r="M40" s="147">
        <f>L40*E40/1000</f>
        <v>0.3836</v>
      </c>
    </row>
    <row r="41" spans="1:13" ht="39.75" customHeight="1">
      <c r="A41" s="433"/>
      <c r="B41" s="434"/>
      <c r="C41" s="434"/>
      <c r="D41" s="434"/>
      <c r="E41" s="434"/>
      <c r="F41" s="434"/>
      <c r="G41" s="27">
        <f>SUM(G38:G40)</f>
        <v>0.053</v>
      </c>
      <c r="H41" s="27">
        <f>SUM(H38:H40)</f>
        <v>0.22</v>
      </c>
      <c r="I41" s="27">
        <f>SUM(I38:I40)</f>
        <v>9.91</v>
      </c>
      <c r="J41" s="27">
        <f>SUM(J38:J40)</f>
        <v>0.76</v>
      </c>
      <c r="K41" s="27">
        <f>SUM(K38:K40)</f>
        <v>53.42999999999999</v>
      </c>
      <c r="L41" s="27"/>
      <c r="M41" s="145">
        <f>SUM(M38:M40)</f>
        <v>2.2701</v>
      </c>
    </row>
    <row r="42" spans="1:13" ht="39.75" customHeight="1">
      <c r="A42" s="57" t="s">
        <v>43</v>
      </c>
      <c r="B42" s="46">
        <v>25</v>
      </c>
      <c r="C42" s="46"/>
      <c r="D42" s="41" t="s">
        <v>24</v>
      </c>
      <c r="E42" s="23">
        <v>25</v>
      </c>
      <c r="F42" s="23">
        <v>25</v>
      </c>
      <c r="G42" s="27">
        <v>1.3</v>
      </c>
      <c r="H42" s="27">
        <v>0.3</v>
      </c>
      <c r="I42" s="27">
        <v>11.07</v>
      </c>
      <c r="J42" s="27"/>
      <c r="K42" s="27">
        <v>53.5</v>
      </c>
      <c r="L42" s="23">
        <v>53.16</v>
      </c>
      <c r="M42" s="148">
        <f>L42*E42/1000</f>
        <v>1.329</v>
      </c>
    </row>
    <row r="43" spans="1:13" ht="39.75" customHeight="1">
      <c r="A43" s="435" t="s">
        <v>28</v>
      </c>
      <c r="B43" s="435"/>
      <c r="C43" s="435"/>
      <c r="D43" s="435"/>
      <c r="E43" s="435"/>
      <c r="F43" s="435"/>
      <c r="G43" s="278">
        <f>G27+G37+G41+G42</f>
        <v>19.363000000000003</v>
      </c>
      <c r="H43" s="429">
        <f>H27+H37+H41+H42</f>
        <v>11.39</v>
      </c>
      <c r="I43" s="429">
        <f>I27+I37+I41+I42</f>
        <v>51.4</v>
      </c>
      <c r="J43" s="429">
        <f>J27+J37+J41+J42</f>
        <v>8.8</v>
      </c>
      <c r="K43" s="429">
        <f>K27+K37+K41+K42</f>
        <v>434.71999999999997</v>
      </c>
      <c r="L43" s="278"/>
      <c r="M43" s="279">
        <f>M27+M37+M41+M42</f>
        <v>30.49485</v>
      </c>
    </row>
    <row r="44" spans="1:13" ht="39.75" customHeight="1">
      <c r="A44" s="461" t="s">
        <v>25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3"/>
    </row>
    <row r="45" spans="1:13" ht="39.75" customHeight="1">
      <c r="A45" s="445" t="s">
        <v>69</v>
      </c>
      <c r="B45" s="464">
        <v>150</v>
      </c>
      <c r="C45" s="464">
        <v>47</v>
      </c>
      <c r="D45" s="41" t="s">
        <v>58</v>
      </c>
      <c r="E45" s="23">
        <v>40</v>
      </c>
      <c r="F45" s="23">
        <v>34.8</v>
      </c>
      <c r="G45" s="23">
        <v>5.08</v>
      </c>
      <c r="H45" s="23">
        <v>4</v>
      </c>
      <c r="I45" s="23">
        <v>0.24</v>
      </c>
      <c r="J45" s="23"/>
      <c r="K45" s="23">
        <v>54.64</v>
      </c>
      <c r="L45" s="23">
        <v>165</v>
      </c>
      <c r="M45" s="147">
        <f>L45*E45/1000</f>
        <v>6.6</v>
      </c>
    </row>
    <row r="46" spans="1:13" ht="39.75" customHeight="1">
      <c r="A46" s="446"/>
      <c r="B46" s="465"/>
      <c r="C46" s="465"/>
      <c r="D46" s="41" t="s">
        <v>11</v>
      </c>
      <c r="E46" s="23">
        <v>3</v>
      </c>
      <c r="F46" s="23">
        <v>3</v>
      </c>
      <c r="G46" s="23">
        <v>0.01</v>
      </c>
      <c r="H46" s="23">
        <v>2.35</v>
      </c>
      <c r="I46" s="23">
        <v>0.01</v>
      </c>
      <c r="J46" s="23"/>
      <c r="K46" s="23">
        <v>22.02</v>
      </c>
      <c r="L46" s="23">
        <v>429</v>
      </c>
      <c r="M46" s="147">
        <f>L46*E46/1000</f>
        <v>1.287</v>
      </c>
    </row>
    <row r="47" spans="1:13" ht="39.75" customHeight="1">
      <c r="A47" s="447"/>
      <c r="B47" s="466"/>
      <c r="C47" s="466"/>
      <c r="D47" s="41" t="s">
        <v>23</v>
      </c>
      <c r="E47" s="23">
        <v>100</v>
      </c>
      <c r="F47" s="23">
        <v>100</v>
      </c>
      <c r="G47" s="23">
        <v>2.8</v>
      </c>
      <c r="H47" s="23">
        <v>3.2</v>
      </c>
      <c r="I47" s="23">
        <v>4.7</v>
      </c>
      <c r="J47" s="23">
        <v>1.3</v>
      </c>
      <c r="K47" s="23">
        <v>59</v>
      </c>
      <c r="L47" s="23">
        <v>40.7</v>
      </c>
      <c r="M47" s="147">
        <f>L47*E47/1000</f>
        <v>4.07</v>
      </c>
    </row>
    <row r="48" spans="1:13" ht="39.75" customHeight="1">
      <c r="A48" s="433"/>
      <c r="B48" s="433"/>
      <c r="C48" s="433"/>
      <c r="D48" s="433"/>
      <c r="E48" s="433"/>
      <c r="F48" s="433"/>
      <c r="G48" s="27">
        <f>SUM(G45:G47)</f>
        <v>7.89</v>
      </c>
      <c r="H48" s="27">
        <f>SUM(H45:H47)</f>
        <v>9.55</v>
      </c>
      <c r="I48" s="27">
        <f>SUM(I45:I47)</f>
        <v>4.95</v>
      </c>
      <c r="J48" s="27">
        <f>SUM(J45:J47)</f>
        <v>1.3</v>
      </c>
      <c r="K48" s="27">
        <f>SUM(K45:K47)</f>
        <v>135.66</v>
      </c>
      <c r="L48" s="27"/>
      <c r="M48" s="145">
        <f>SUM(M45:M47)</f>
        <v>11.957</v>
      </c>
    </row>
    <row r="49" spans="1:13" ht="31.5" customHeight="1">
      <c r="A49" s="433"/>
      <c r="B49" s="433"/>
      <c r="C49" s="433"/>
      <c r="D49" s="433"/>
      <c r="E49" s="433"/>
      <c r="F49" s="433"/>
      <c r="G49" s="27"/>
      <c r="H49" s="27"/>
      <c r="I49" s="27"/>
      <c r="J49" s="27"/>
      <c r="K49" s="27"/>
      <c r="L49" s="27"/>
      <c r="M49" s="145"/>
    </row>
    <row r="50" spans="1:13" ht="31.5" customHeight="1">
      <c r="A50" s="436" t="s">
        <v>131</v>
      </c>
      <c r="B50" s="437">
        <v>150</v>
      </c>
      <c r="C50" s="437">
        <v>57</v>
      </c>
      <c r="D50" s="33" t="s">
        <v>135</v>
      </c>
      <c r="E50" s="23">
        <v>1</v>
      </c>
      <c r="F50" s="23">
        <v>1</v>
      </c>
      <c r="G50" s="23"/>
      <c r="H50" s="23"/>
      <c r="I50" s="23"/>
      <c r="J50" s="23"/>
      <c r="K50" s="23"/>
      <c r="L50" s="23">
        <v>506</v>
      </c>
      <c r="M50" s="147">
        <f>L50*E50/1000</f>
        <v>0.506</v>
      </c>
    </row>
    <row r="51" spans="1:13" ht="33" customHeight="1">
      <c r="A51" s="436"/>
      <c r="B51" s="438"/>
      <c r="C51" s="437"/>
      <c r="D51" s="41" t="s">
        <v>39</v>
      </c>
      <c r="E51" s="23">
        <v>8</v>
      </c>
      <c r="F51" s="23">
        <v>8</v>
      </c>
      <c r="G51" s="23"/>
      <c r="H51" s="23"/>
      <c r="I51" s="23">
        <v>7.64</v>
      </c>
      <c r="J51" s="23"/>
      <c r="K51" s="23">
        <v>31.2</v>
      </c>
      <c r="L51" s="23">
        <v>47.95</v>
      </c>
      <c r="M51" s="147">
        <f>L51*E51/1000</f>
        <v>0.3836</v>
      </c>
    </row>
    <row r="52" spans="1:13" ht="39.75" customHeight="1">
      <c r="A52" s="46"/>
      <c r="B52" s="46"/>
      <c r="C52" s="23"/>
      <c r="D52" s="33"/>
      <c r="E52" s="23"/>
      <c r="F52" s="23"/>
      <c r="G52" s="27">
        <f>SUM(G50:G51)</f>
        <v>0</v>
      </c>
      <c r="H52" s="27">
        <f>SUM(H50:H51)</f>
        <v>0</v>
      </c>
      <c r="I52" s="27">
        <f>SUM(I50:I51)</f>
        <v>7.64</v>
      </c>
      <c r="J52" s="27">
        <f>SUM(J50:J51)</f>
        <v>0</v>
      </c>
      <c r="K52" s="27">
        <f>SUM(K50:K51)</f>
        <v>31.2</v>
      </c>
      <c r="L52" s="23"/>
      <c r="M52" s="145">
        <f>SUM(M50:M51)</f>
        <v>0.8896</v>
      </c>
    </row>
    <row r="53" spans="1:13" s="7" customFormat="1" ht="42" customHeight="1">
      <c r="A53" s="26" t="s">
        <v>258</v>
      </c>
      <c r="B53" s="27">
        <v>15</v>
      </c>
      <c r="C53" s="27"/>
      <c r="D53" s="49" t="s">
        <v>259</v>
      </c>
      <c r="E53" s="23">
        <v>15</v>
      </c>
      <c r="F53" s="23">
        <v>15</v>
      </c>
      <c r="G53" s="27">
        <v>0.88</v>
      </c>
      <c r="H53" s="27">
        <v>2.16</v>
      </c>
      <c r="I53" s="27">
        <v>8.04</v>
      </c>
      <c r="J53" s="27"/>
      <c r="K53" s="27">
        <v>55.2</v>
      </c>
      <c r="L53" s="28">
        <v>110</v>
      </c>
      <c r="M53" s="145">
        <f>L53*E53/1000</f>
        <v>1.65</v>
      </c>
    </row>
    <row r="54" spans="1:13" s="6" customFormat="1" ht="39.75" customHeight="1">
      <c r="A54" s="57" t="s">
        <v>125</v>
      </c>
      <c r="B54" s="27">
        <v>25</v>
      </c>
      <c r="C54" s="27"/>
      <c r="D54" s="41" t="s">
        <v>50</v>
      </c>
      <c r="E54" s="22">
        <v>25</v>
      </c>
      <c r="F54" s="22">
        <v>25</v>
      </c>
      <c r="G54" s="36">
        <v>1.77</v>
      </c>
      <c r="H54" s="36">
        <v>0.27</v>
      </c>
      <c r="I54" s="36">
        <v>11.6</v>
      </c>
      <c r="J54" s="36"/>
      <c r="K54" s="36">
        <v>57.25</v>
      </c>
      <c r="L54" s="22">
        <v>60.18</v>
      </c>
      <c r="M54" s="148">
        <f>L54*E54/1000</f>
        <v>1.5045</v>
      </c>
    </row>
    <row r="55" spans="1:13" ht="39.75" customHeight="1">
      <c r="A55" s="436"/>
      <c r="B55" s="436"/>
      <c r="C55" s="436"/>
      <c r="D55" s="436"/>
      <c r="E55" s="436"/>
      <c r="F55" s="436"/>
      <c r="G55" s="27"/>
      <c r="H55" s="27"/>
      <c r="I55" s="27"/>
      <c r="J55" s="27"/>
      <c r="K55" s="27"/>
      <c r="L55" s="27"/>
      <c r="M55" s="145"/>
    </row>
    <row r="56" spans="1:13" ht="39.75" customHeight="1">
      <c r="A56" s="435" t="s">
        <v>30</v>
      </c>
      <c r="B56" s="435"/>
      <c r="C56" s="435"/>
      <c r="D56" s="435"/>
      <c r="E56" s="435"/>
      <c r="F56" s="435"/>
      <c r="G56" s="278">
        <f>G48+G52+G53+G54</f>
        <v>10.54</v>
      </c>
      <c r="H56" s="278">
        <f>H48+H52+H53+H54</f>
        <v>11.98</v>
      </c>
      <c r="I56" s="278">
        <f>I48+I52+I53+I54</f>
        <v>32.23</v>
      </c>
      <c r="J56" s="278">
        <f>J48+J52+J53+J54</f>
        <v>1.3</v>
      </c>
      <c r="K56" s="278">
        <f>K48+K52+K53+K54</f>
        <v>279.31</v>
      </c>
      <c r="L56" s="278"/>
      <c r="M56" s="279">
        <f>M48+M52+M53+M55</f>
        <v>14.4966</v>
      </c>
    </row>
    <row r="57" spans="1:13" ht="39.75" customHeight="1">
      <c r="A57" s="432" t="s">
        <v>31</v>
      </c>
      <c r="B57" s="432"/>
      <c r="C57" s="432"/>
      <c r="D57" s="432"/>
      <c r="E57" s="432"/>
      <c r="F57" s="432"/>
      <c r="G57" s="280">
        <f>G16+G20+G43+G56</f>
        <v>36.073</v>
      </c>
      <c r="H57" s="280">
        <f>H16+H20+H43+H56</f>
        <v>31.610000000000003</v>
      </c>
      <c r="I57" s="280">
        <f>I16+I20+I43+I56</f>
        <v>137.07</v>
      </c>
      <c r="J57" s="280">
        <f>J16+J20+J43+J56</f>
        <v>128.5</v>
      </c>
      <c r="K57" s="280">
        <f>K16+K20+K43+K56</f>
        <v>977.02</v>
      </c>
      <c r="L57" s="280"/>
      <c r="M57" s="281">
        <f>M16+M20+M43+M56</f>
        <v>75.57735</v>
      </c>
    </row>
    <row r="58" spans="4:12" ht="35.25">
      <c r="D58" s="41"/>
      <c r="E58" s="23"/>
      <c r="F58" s="23"/>
      <c r="G58" s="23"/>
      <c r="H58" s="23"/>
      <c r="I58" s="23"/>
      <c r="J58" s="23"/>
      <c r="K58" s="23"/>
      <c r="L58" s="23"/>
    </row>
    <row r="60" ht="35.25">
      <c r="B60" s="57" t="s">
        <v>32</v>
      </c>
    </row>
    <row r="64" spans="1:12" ht="35.25">
      <c r="A64" s="28"/>
      <c r="B64" s="28"/>
      <c r="C64" s="28"/>
      <c r="E64" s="28"/>
      <c r="F64" s="28"/>
      <c r="G64" s="28"/>
      <c r="H64" s="28"/>
      <c r="I64" s="28"/>
      <c r="J64" s="28"/>
      <c r="K64" s="28"/>
      <c r="L64" s="28"/>
    </row>
    <row r="65" spans="1:12" ht="35.25">
      <c r="A65" s="28"/>
      <c r="B65" s="28"/>
      <c r="C65" s="28"/>
      <c r="E65" s="28"/>
      <c r="F65" s="28"/>
      <c r="G65" s="28"/>
      <c r="H65" s="28"/>
      <c r="I65" s="28"/>
      <c r="J65" s="28"/>
      <c r="K65" s="28"/>
      <c r="L65" s="28"/>
    </row>
    <row r="66" spans="1:12" ht="35.25">
      <c r="A66" s="28"/>
      <c r="B66" s="28"/>
      <c r="C66" s="28"/>
      <c r="E66" s="28"/>
      <c r="F66" s="28"/>
      <c r="G66" s="28"/>
      <c r="H66" s="28"/>
      <c r="I66" s="28"/>
      <c r="J66" s="28"/>
      <c r="K66" s="28"/>
      <c r="L66" s="28"/>
    </row>
    <row r="67" spans="1:12" ht="35.25">
      <c r="A67" s="28"/>
      <c r="B67" s="28"/>
      <c r="C67" s="28"/>
      <c r="E67" s="28"/>
      <c r="F67" s="28"/>
      <c r="G67" s="28"/>
      <c r="H67" s="28"/>
      <c r="I67" s="28"/>
      <c r="J67" s="28"/>
      <c r="K67" s="28"/>
      <c r="L67" s="28"/>
    </row>
    <row r="68" spans="1:12" ht="35.25">
      <c r="A68" s="28"/>
      <c r="B68" s="28"/>
      <c r="C68" s="28"/>
      <c r="E68" s="28"/>
      <c r="F68" s="28"/>
      <c r="G68" s="28"/>
      <c r="H68" s="28"/>
      <c r="I68" s="28"/>
      <c r="J68" s="28"/>
      <c r="K68" s="28"/>
      <c r="L68" s="28"/>
    </row>
    <row r="69" spans="1:12" ht="35.25">
      <c r="A69" s="28"/>
      <c r="B69" s="28"/>
      <c r="C69" s="28"/>
      <c r="E69" s="28"/>
      <c r="F69" s="28"/>
      <c r="G69" s="28"/>
      <c r="H69" s="28"/>
      <c r="I69" s="28"/>
      <c r="J69" s="28"/>
      <c r="K69" s="28"/>
      <c r="L69" s="28"/>
    </row>
    <row r="70" spans="1:12" ht="35.25">
      <c r="A70" s="28"/>
      <c r="B70" s="28"/>
      <c r="C70" s="28"/>
      <c r="E70" s="28"/>
      <c r="F70" s="28"/>
      <c r="G70" s="28"/>
      <c r="H70" s="28"/>
      <c r="I70" s="28"/>
      <c r="J70" s="28"/>
      <c r="K70" s="28"/>
      <c r="L70" s="28"/>
    </row>
    <row r="71" spans="1:12" ht="35.25">
      <c r="A71" s="28"/>
      <c r="B71" s="28"/>
      <c r="C71" s="28"/>
      <c r="E71" s="28"/>
      <c r="F71" s="28"/>
      <c r="G71" s="28"/>
      <c r="H71" s="28"/>
      <c r="I71" s="28"/>
      <c r="J71" s="28"/>
      <c r="K71" s="28"/>
      <c r="L71" s="28"/>
    </row>
    <row r="72" spans="1:12" ht="35.25">
      <c r="A72" s="28"/>
      <c r="B72" s="28"/>
      <c r="C72" s="28"/>
      <c r="E72" s="28"/>
      <c r="F72" s="28"/>
      <c r="G72" s="28"/>
      <c r="H72" s="28"/>
      <c r="I72" s="28"/>
      <c r="J72" s="28"/>
      <c r="K72" s="28"/>
      <c r="L72" s="28"/>
    </row>
    <row r="73" spans="1:12" ht="35.25">
      <c r="A73" s="28"/>
      <c r="B73" s="28"/>
      <c r="C73" s="28"/>
      <c r="E73" s="28"/>
      <c r="F73" s="28"/>
      <c r="G73" s="28"/>
      <c r="H73" s="28"/>
      <c r="I73" s="28"/>
      <c r="J73" s="28"/>
      <c r="K73" s="28"/>
      <c r="L73" s="28"/>
    </row>
    <row r="74" spans="1:12" ht="35.25">
      <c r="A74" s="28"/>
      <c r="B74" s="28"/>
      <c r="C74" s="28"/>
      <c r="E74" s="28"/>
      <c r="F74" s="28"/>
      <c r="G74" s="28"/>
      <c r="H74" s="28"/>
      <c r="I74" s="28"/>
      <c r="J74" s="28"/>
      <c r="K74" s="28"/>
      <c r="L74" s="28"/>
    </row>
    <row r="75" spans="1:12" ht="35.25">
      <c r="A75" s="28"/>
      <c r="B75" s="28"/>
      <c r="C75" s="28"/>
      <c r="E75" s="28"/>
      <c r="F75" s="28"/>
      <c r="G75" s="28"/>
      <c r="H75" s="28"/>
      <c r="I75" s="28"/>
      <c r="J75" s="28"/>
      <c r="K75" s="28"/>
      <c r="L75" s="28"/>
    </row>
    <row r="76" spans="1:12" ht="35.25">
      <c r="A76" s="28"/>
      <c r="B76" s="28"/>
      <c r="C76" s="28"/>
      <c r="E76" s="28"/>
      <c r="F76" s="28"/>
      <c r="G76" s="28"/>
      <c r="H76" s="28"/>
      <c r="I76" s="28"/>
      <c r="J76" s="28"/>
      <c r="K76" s="28"/>
      <c r="L76" s="28"/>
    </row>
    <row r="77" spans="1:12" ht="35.25">
      <c r="A77" s="28"/>
      <c r="B77" s="28"/>
      <c r="C77" s="28"/>
      <c r="E77" s="28"/>
      <c r="F77" s="28"/>
      <c r="G77" s="28"/>
      <c r="H77" s="28"/>
      <c r="I77" s="28"/>
      <c r="J77" s="28"/>
      <c r="K77" s="28"/>
      <c r="L77" s="28"/>
    </row>
    <row r="78" spans="1:12" ht="35.25">
      <c r="A78" s="28"/>
      <c r="B78" s="28"/>
      <c r="C78" s="28"/>
      <c r="E78" s="28"/>
      <c r="F78" s="28"/>
      <c r="G78" s="28"/>
      <c r="H78" s="28"/>
      <c r="I78" s="28"/>
      <c r="J78" s="28"/>
      <c r="K78" s="28"/>
      <c r="L78" s="28"/>
    </row>
    <row r="79" spans="1:12" ht="35.25">
      <c r="A79" s="28"/>
      <c r="B79" s="28"/>
      <c r="C79" s="28"/>
      <c r="E79" s="28"/>
      <c r="F79" s="28"/>
      <c r="G79" s="28"/>
      <c r="H79" s="28"/>
      <c r="I79" s="28"/>
      <c r="J79" s="28"/>
      <c r="K79" s="28"/>
      <c r="L79" s="28"/>
    </row>
  </sheetData>
  <sheetProtection/>
  <mergeCells count="44">
    <mergeCell ref="A21:M21"/>
    <mergeCell ref="A44:M44"/>
    <mergeCell ref="B45:B47"/>
    <mergeCell ref="C45:C47"/>
    <mergeCell ref="B38:B40"/>
    <mergeCell ref="B28:B36"/>
    <mergeCell ref="A13:A14"/>
    <mergeCell ref="B13:B14"/>
    <mergeCell ref="C22:C26"/>
    <mergeCell ref="A27:F27"/>
    <mergeCell ref="C13:C14"/>
    <mergeCell ref="A38:A40"/>
    <mergeCell ref="C38:C40"/>
    <mergeCell ref="A17:M17"/>
    <mergeCell ref="A4:K4"/>
    <mergeCell ref="A6:A7"/>
    <mergeCell ref="B6:B7"/>
    <mergeCell ref="A9:F9"/>
    <mergeCell ref="A5:K5"/>
    <mergeCell ref="A45:A47"/>
    <mergeCell ref="B10:B11"/>
    <mergeCell ref="A37:F37"/>
    <mergeCell ref="C28:C33"/>
    <mergeCell ref="A28:A36"/>
    <mergeCell ref="C6:C7"/>
    <mergeCell ref="A10:A11"/>
    <mergeCell ref="A15:F15"/>
    <mergeCell ref="A16:F16"/>
    <mergeCell ref="C10:C11"/>
    <mergeCell ref="B22:B26"/>
    <mergeCell ref="A22:A26"/>
    <mergeCell ref="A20:F20"/>
    <mergeCell ref="A12:F12"/>
    <mergeCell ref="A8:C8"/>
    <mergeCell ref="A57:F57"/>
    <mergeCell ref="A49:F49"/>
    <mergeCell ref="A41:F41"/>
    <mergeCell ref="A43:F43"/>
    <mergeCell ref="A56:F56"/>
    <mergeCell ref="A55:F55"/>
    <mergeCell ref="A50:A51"/>
    <mergeCell ref="B50:B51"/>
    <mergeCell ref="C50:C51"/>
    <mergeCell ref="A48:F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38" zoomScaleNormal="89" zoomScaleSheetLayoutView="38" zoomScalePageLayoutView="0" workbookViewId="0" topLeftCell="A7">
      <selection activeCell="A49" sqref="A49:M49"/>
    </sheetView>
  </sheetViews>
  <sheetFormatPr defaultColWidth="9.140625" defaultRowHeight="15"/>
  <cols>
    <col min="1" max="1" width="63.8515625" style="57" customWidth="1"/>
    <col min="2" max="2" width="27.7109375" style="57" customWidth="1"/>
    <col min="3" max="3" width="32.7109375" style="57" customWidth="1"/>
    <col min="4" max="4" width="69.57421875" style="28" customWidth="1"/>
    <col min="5" max="5" width="27.421875" style="24" customWidth="1"/>
    <col min="6" max="6" width="27.8515625" style="24" customWidth="1"/>
    <col min="7" max="9" width="22.7109375" style="24" customWidth="1"/>
    <col min="10" max="10" width="28.00390625" style="24" customWidth="1"/>
    <col min="11" max="11" width="39.140625" style="24" customWidth="1"/>
    <col min="12" max="12" width="31.421875" style="24" customWidth="1"/>
    <col min="13" max="13" width="21.00390625" style="28" customWidth="1"/>
  </cols>
  <sheetData>
    <row r="1" spans="1:13" ht="3" customHeight="1">
      <c r="A1" s="73"/>
      <c r="B1" s="73"/>
      <c r="C1" s="73"/>
      <c r="D1" s="139"/>
      <c r="E1" s="150"/>
      <c r="F1" s="150"/>
      <c r="G1" s="150"/>
      <c r="H1" s="150"/>
      <c r="I1" s="150"/>
      <c r="J1" s="150"/>
      <c r="K1" s="150"/>
      <c r="L1" s="150"/>
      <c r="M1" s="139"/>
    </row>
    <row r="2" spans="1:13" ht="35.25" hidden="1">
      <c r="A2" s="73"/>
      <c r="B2" s="73"/>
      <c r="C2" s="73"/>
      <c r="D2" s="139"/>
      <c r="E2" s="150"/>
      <c r="F2" s="150"/>
      <c r="G2" s="150"/>
      <c r="H2" s="150"/>
      <c r="I2" s="150"/>
      <c r="J2" s="150"/>
      <c r="K2" s="150"/>
      <c r="L2" s="150"/>
      <c r="M2" s="139"/>
    </row>
    <row r="3" spans="1:13" ht="35.25">
      <c r="A3" s="73"/>
      <c r="B3" s="138"/>
      <c r="C3" s="138"/>
      <c r="D3" s="138" t="s">
        <v>142</v>
      </c>
      <c r="E3" s="64"/>
      <c r="F3" s="64"/>
      <c r="G3" s="64"/>
      <c r="H3" s="64"/>
      <c r="I3" s="64"/>
      <c r="J3" s="64"/>
      <c r="K3" s="71" t="s">
        <v>338</v>
      </c>
      <c r="L3" s="71"/>
      <c r="M3" s="139"/>
    </row>
    <row r="4" spans="1:13" ht="35.25">
      <c r="A4" s="73"/>
      <c r="B4" s="138" t="s">
        <v>126</v>
      </c>
      <c r="C4" s="138"/>
      <c r="D4" s="64" t="s">
        <v>152</v>
      </c>
      <c r="E4" s="64"/>
      <c r="F4" s="64"/>
      <c r="G4" s="64"/>
      <c r="H4" s="64"/>
      <c r="I4" s="64"/>
      <c r="J4" s="64"/>
      <c r="K4" s="64"/>
      <c r="L4" s="64"/>
      <c r="M4" s="139"/>
    </row>
    <row r="5" spans="1:13" s="1" customFormat="1" ht="118.5" customHeight="1">
      <c r="A5" s="46" t="s">
        <v>0</v>
      </c>
      <c r="B5" s="46" t="s">
        <v>1</v>
      </c>
      <c r="C5" s="36" t="s">
        <v>236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235</v>
      </c>
      <c r="K5" s="36" t="s">
        <v>8</v>
      </c>
      <c r="L5" s="36" t="s">
        <v>220</v>
      </c>
      <c r="M5" s="132" t="s">
        <v>205</v>
      </c>
    </row>
    <row r="6" spans="1:12" ht="43.5" customHeight="1">
      <c r="A6" s="451" t="s">
        <v>9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27"/>
    </row>
    <row r="7" spans="1:13" ht="43.5" customHeight="1">
      <c r="A7" s="483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5"/>
    </row>
    <row r="8" spans="1:13" ht="43.5" customHeight="1">
      <c r="A8" s="440" t="s">
        <v>80</v>
      </c>
      <c r="B8" s="439">
        <v>150</v>
      </c>
      <c r="C8" s="464">
        <v>44</v>
      </c>
      <c r="D8" s="41" t="s">
        <v>83</v>
      </c>
      <c r="E8" s="61">
        <v>30</v>
      </c>
      <c r="F8" s="23">
        <v>30</v>
      </c>
      <c r="G8" s="23">
        <v>3.45</v>
      </c>
      <c r="H8" s="23">
        <v>0.98</v>
      </c>
      <c r="I8" s="23">
        <v>0.5</v>
      </c>
      <c r="J8" s="23"/>
      <c r="K8" s="23">
        <v>103.4</v>
      </c>
      <c r="L8" s="23">
        <v>41.8</v>
      </c>
      <c r="M8" s="152">
        <f>L8*E8/1000</f>
        <v>1.254</v>
      </c>
    </row>
    <row r="9" spans="1:13" ht="41.25" customHeight="1">
      <c r="A9" s="456"/>
      <c r="B9" s="456"/>
      <c r="C9" s="465"/>
      <c r="D9" s="41" t="s">
        <v>11</v>
      </c>
      <c r="E9" s="22">
        <v>5</v>
      </c>
      <c r="F9" s="22">
        <v>5</v>
      </c>
      <c r="G9" s="22">
        <v>0.02</v>
      </c>
      <c r="H9" s="22">
        <v>3.92</v>
      </c>
      <c r="I9" s="22">
        <v>0.02</v>
      </c>
      <c r="J9" s="22"/>
      <c r="K9" s="22">
        <v>36.7</v>
      </c>
      <c r="L9" s="22">
        <v>429</v>
      </c>
      <c r="M9" s="152">
        <f>L9*E9/1000</f>
        <v>2.145</v>
      </c>
    </row>
    <row r="10" spans="1:13" ht="43.5" customHeight="1">
      <c r="A10" s="456"/>
      <c r="B10" s="456"/>
      <c r="C10" s="465"/>
      <c r="D10" s="41" t="s">
        <v>23</v>
      </c>
      <c r="E10" s="23">
        <v>100</v>
      </c>
      <c r="F10" s="23">
        <v>100</v>
      </c>
      <c r="G10" s="23">
        <v>2.8</v>
      </c>
      <c r="H10" s="23">
        <v>3.2</v>
      </c>
      <c r="I10" s="23">
        <v>4.7</v>
      </c>
      <c r="J10" s="23">
        <v>1.3</v>
      </c>
      <c r="K10" s="23">
        <v>59</v>
      </c>
      <c r="L10" s="23">
        <v>40.7</v>
      </c>
      <c r="M10" s="152">
        <f>L10*E10/1000</f>
        <v>4.07</v>
      </c>
    </row>
    <row r="11" spans="1:13" ht="43.5" customHeight="1">
      <c r="A11" s="456"/>
      <c r="B11" s="456"/>
      <c r="C11" s="466"/>
      <c r="D11" s="41" t="s">
        <v>39</v>
      </c>
      <c r="E11" s="23">
        <v>5</v>
      </c>
      <c r="F11" s="23">
        <v>5</v>
      </c>
      <c r="G11" s="23"/>
      <c r="H11" s="23"/>
      <c r="I11" s="23">
        <v>4.99</v>
      </c>
      <c r="J11" s="23"/>
      <c r="K11" s="23">
        <v>18.95</v>
      </c>
      <c r="L11" s="23">
        <v>47.95</v>
      </c>
      <c r="M11" s="152">
        <f>L11*E11/1000</f>
        <v>0.23975</v>
      </c>
    </row>
    <row r="12" spans="1:13" ht="43.5" customHeight="1">
      <c r="A12" s="433"/>
      <c r="B12" s="433"/>
      <c r="C12" s="433"/>
      <c r="D12" s="433"/>
      <c r="E12" s="433"/>
      <c r="F12" s="433"/>
      <c r="G12" s="27">
        <f>SUM(G8:G11)</f>
        <v>6.27</v>
      </c>
      <c r="H12" s="27">
        <f>SUM(H8:H11)</f>
        <v>8.100000000000001</v>
      </c>
      <c r="I12" s="27">
        <f>SUM(I8:I11)</f>
        <v>10.21</v>
      </c>
      <c r="J12" s="27">
        <f>SUM(J8:J11)</f>
        <v>1.3</v>
      </c>
      <c r="K12" s="27">
        <f>SUM(K8:K11)</f>
        <v>218.05</v>
      </c>
      <c r="L12" s="27"/>
      <c r="M12" s="149">
        <f>SUM(M8:M11)</f>
        <v>7.70875</v>
      </c>
    </row>
    <row r="13" spans="1:13" ht="43.5" customHeight="1">
      <c r="A13" s="445" t="s">
        <v>99</v>
      </c>
      <c r="B13" s="441" t="s">
        <v>231</v>
      </c>
      <c r="C13" s="178"/>
      <c r="D13" s="37" t="s">
        <v>45</v>
      </c>
      <c r="E13" s="22">
        <v>35</v>
      </c>
      <c r="F13" s="22">
        <v>35</v>
      </c>
      <c r="G13" s="22">
        <v>2.49</v>
      </c>
      <c r="H13" s="22">
        <v>0.39</v>
      </c>
      <c r="I13" s="22">
        <v>16.24</v>
      </c>
      <c r="J13" s="22"/>
      <c r="K13" s="22">
        <v>80.15</v>
      </c>
      <c r="L13" s="22">
        <v>60.18</v>
      </c>
      <c r="M13" s="152">
        <f>L13*E13/1000</f>
        <v>2.1063</v>
      </c>
    </row>
    <row r="14" spans="1:13" ht="43.5" customHeight="1">
      <c r="A14" s="447"/>
      <c r="B14" s="442"/>
      <c r="C14" s="179"/>
      <c r="D14" s="37" t="s">
        <v>97</v>
      </c>
      <c r="E14" s="22">
        <v>8</v>
      </c>
      <c r="F14" s="22">
        <v>8</v>
      </c>
      <c r="G14" s="22">
        <v>0.03</v>
      </c>
      <c r="H14" s="22">
        <v>6.28</v>
      </c>
      <c r="I14" s="22">
        <v>0.04</v>
      </c>
      <c r="J14" s="22"/>
      <c r="K14" s="22">
        <v>58.72</v>
      </c>
      <c r="L14" s="23">
        <v>429</v>
      </c>
      <c r="M14" s="152">
        <f>L14*E14/1000</f>
        <v>3.432</v>
      </c>
    </row>
    <row r="15" spans="1:13" ht="43.5" customHeight="1">
      <c r="A15" s="433"/>
      <c r="B15" s="433"/>
      <c r="C15" s="433"/>
      <c r="D15" s="433"/>
      <c r="E15" s="433"/>
      <c r="F15" s="433"/>
      <c r="G15" s="27">
        <f>SUM(G13:G14)</f>
        <v>2.52</v>
      </c>
      <c r="H15" s="27">
        <f>SUM(H13:H14)</f>
        <v>6.67</v>
      </c>
      <c r="I15" s="27">
        <f>SUM(I13:I14)</f>
        <v>16.279999999999998</v>
      </c>
      <c r="J15" s="27"/>
      <c r="K15" s="27">
        <f>SUM(K13:K14)</f>
        <v>138.87</v>
      </c>
      <c r="L15" s="27"/>
      <c r="M15" s="149">
        <f>SUM(M13:M14)</f>
        <v>5.5383</v>
      </c>
    </row>
    <row r="16" spans="1:13" ht="43.5" customHeight="1">
      <c r="A16" s="440" t="s">
        <v>226</v>
      </c>
      <c r="B16" s="439">
        <v>150</v>
      </c>
      <c r="C16" s="439">
        <v>16</v>
      </c>
      <c r="D16" s="37" t="s">
        <v>227</v>
      </c>
      <c r="E16" s="23">
        <v>1</v>
      </c>
      <c r="F16" s="23">
        <v>1</v>
      </c>
      <c r="G16" s="23"/>
      <c r="H16" s="23"/>
      <c r="I16" s="23">
        <v>0.64</v>
      </c>
      <c r="J16" s="23"/>
      <c r="K16" s="23">
        <v>2.94</v>
      </c>
      <c r="L16" s="23">
        <v>1100</v>
      </c>
      <c r="M16" s="152">
        <f>L16*E16/1000</f>
        <v>1.1</v>
      </c>
    </row>
    <row r="17" spans="1:13" ht="43.5" customHeight="1">
      <c r="A17" s="456"/>
      <c r="B17" s="456"/>
      <c r="C17" s="439"/>
      <c r="D17" s="37" t="s">
        <v>96</v>
      </c>
      <c r="E17" s="22">
        <v>100</v>
      </c>
      <c r="F17" s="22">
        <v>100</v>
      </c>
      <c r="G17" s="22">
        <v>2.8</v>
      </c>
      <c r="H17" s="22">
        <v>3.2</v>
      </c>
      <c r="I17" s="22">
        <v>4.7</v>
      </c>
      <c r="J17" s="22">
        <v>1.3</v>
      </c>
      <c r="K17" s="22">
        <v>59</v>
      </c>
      <c r="L17" s="22">
        <v>40.7</v>
      </c>
      <c r="M17" s="152">
        <f>L17*E17/1000</f>
        <v>4.07</v>
      </c>
    </row>
    <row r="18" spans="1:13" ht="43.5" customHeight="1">
      <c r="A18" s="456"/>
      <c r="B18" s="456"/>
      <c r="C18" s="439"/>
      <c r="D18" s="37" t="s">
        <v>90</v>
      </c>
      <c r="E18" s="22">
        <v>12</v>
      </c>
      <c r="F18" s="22">
        <v>12</v>
      </c>
      <c r="G18" s="22"/>
      <c r="H18" s="22"/>
      <c r="I18" s="22">
        <v>11.4</v>
      </c>
      <c r="J18" s="22"/>
      <c r="K18" s="22">
        <v>46.8</v>
      </c>
      <c r="L18" s="23">
        <v>47.95</v>
      </c>
      <c r="M18" s="152">
        <f>L18*E18/1000</f>
        <v>0.5754000000000001</v>
      </c>
    </row>
    <row r="19" spans="1:13" ht="43.5" customHeight="1">
      <c r="A19" s="436"/>
      <c r="B19" s="434"/>
      <c r="C19" s="434"/>
      <c r="D19" s="434"/>
      <c r="E19" s="434"/>
      <c r="F19" s="434"/>
      <c r="G19" s="27">
        <f>SUM(G16:G18)</f>
        <v>2.8</v>
      </c>
      <c r="H19" s="27">
        <f>SUM(H16:H18)</f>
        <v>3.2</v>
      </c>
      <c r="I19" s="27">
        <f>SUM(I16:I18)</f>
        <v>16.740000000000002</v>
      </c>
      <c r="J19" s="27">
        <f>SUM(J16:J18)</f>
        <v>1.3</v>
      </c>
      <c r="K19" s="27">
        <f>SUM(K16:K18)</f>
        <v>108.74</v>
      </c>
      <c r="L19" s="27"/>
      <c r="M19" s="149">
        <f>SUM(M16:M18)</f>
        <v>5.7454</v>
      </c>
    </row>
    <row r="20" spans="1:13" ht="43.5" customHeight="1">
      <c r="A20" s="435" t="s">
        <v>29</v>
      </c>
      <c r="B20" s="435"/>
      <c r="C20" s="435"/>
      <c r="D20" s="435"/>
      <c r="E20" s="435"/>
      <c r="F20" s="435"/>
      <c r="G20" s="303">
        <f>G12+G15+G19</f>
        <v>11.59</v>
      </c>
      <c r="H20" s="303">
        <f>H12+H15+H19</f>
        <v>17.970000000000002</v>
      </c>
      <c r="I20" s="303">
        <f>I12+I15+I19</f>
        <v>43.230000000000004</v>
      </c>
      <c r="J20" s="303">
        <f>J12+J15+J19</f>
        <v>2.6</v>
      </c>
      <c r="K20" s="303">
        <f>K12+K15+K19</f>
        <v>465.66</v>
      </c>
      <c r="L20" s="303"/>
      <c r="M20" s="292">
        <f>M12+M15+M19</f>
        <v>18.992449999999998</v>
      </c>
    </row>
    <row r="21" spans="1:13" ht="43.5" customHeight="1">
      <c r="A21" s="461" t="s">
        <v>14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3"/>
    </row>
    <row r="22" spans="1:13" ht="43.5" customHeight="1">
      <c r="A22" s="26" t="s">
        <v>44</v>
      </c>
      <c r="B22" s="27">
        <v>200</v>
      </c>
      <c r="C22" s="27"/>
      <c r="D22" s="49" t="s">
        <v>44</v>
      </c>
      <c r="E22" s="23">
        <v>200</v>
      </c>
      <c r="F22" s="23">
        <v>200</v>
      </c>
      <c r="G22" s="23"/>
      <c r="H22" s="23"/>
      <c r="I22" s="23">
        <v>14</v>
      </c>
      <c r="J22" s="23">
        <v>4</v>
      </c>
      <c r="K22" s="23">
        <v>56</v>
      </c>
      <c r="L22" s="23">
        <v>69.12</v>
      </c>
      <c r="M22" s="27">
        <f>E22*L22/1000</f>
        <v>13.824</v>
      </c>
    </row>
    <row r="23" spans="1:13" s="8" customFormat="1" ht="39.75" customHeight="1">
      <c r="A23" s="57" t="s">
        <v>10</v>
      </c>
      <c r="B23" s="302">
        <v>95</v>
      </c>
      <c r="C23" s="302"/>
      <c r="D23" s="28" t="s">
        <v>10</v>
      </c>
      <c r="E23" s="24">
        <v>95</v>
      </c>
      <c r="F23" s="24">
        <v>66</v>
      </c>
      <c r="G23" s="24">
        <v>1.35</v>
      </c>
      <c r="H23" s="24">
        <v>0.063</v>
      </c>
      <c r="I23" s="58">
        <v>11.7</v>
      </c>
      <c r="J23" s="58">
        <v>6.3</v>
      </c>
      <c r="K23" s="59">
        <v>56.07</v>
      </c>
      <c r="L23" s="58">
        <v>110</v>
      </c>
      <c r="M23" s="153">
        <f>L23*E23/1000</f>
        <v>10.45</v>
      </c>
    </row>
    <row r="24" spans="1:13" s="8" customFormat="1" ht="39.75" customHeight="1">
      <c r="A24" s="448" t="s">
        <v>300</v>
      </c>
      <c r="B24" s="449"/>
      <c r="C24" s="449"/>
      <c r="D24" s="449"/>
      <c r="E24" s="449"/>
      <c r="F24" s="450"/>
      <c r="G24" s="313">
        <f>G22+G23</f>
        <v>1.35</v>
      </c>
      <c r="H24" s="313">
        <f>H22+H23</f>
        <v>0.063</v>
      </c>
      <c r="I24" s="313">
        <f>I22+I23</f>
        <v>25.7</v>
      </c>
      <c r="J24" s="313">
        <f>J22+J23</f>
        <v>10.3</v>
      </c>
      <c r="K24" s="313">
        <f>K22+K23</f>
        <v>112.07</v>
      </c>
      <c r="L24" s="314"/>
      <c r="M24" s="293">
        <f>M22+M23</f>
        <v>24.274</v>
      </c>
    </row>
    <row r="25" spans="1:13" s="8" customFormat="1" ht="41.25" customHeight="1">
      <c r="A25" s="461" t="s">
        <v>16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3"/>
    </row>
    <row r="26" spans="1:13" ht="45.75" customHeight="1">
      <c r="A26" s="445" t="s">
        <v>335</v>
      </c>
      <c r="B26" s="464">
        <v>200</v>
      </c>
      <c r="C26" s="464">
        <v>42</v>
      </c>
      <c r="D26" s="37" t="s">
        <v>101</v>
      </c>
      <c r="E26" s="23">
        <v>12</v>
      </c>
      <c r="F26" s="23">
        <v>12</v>
      </c>
      <c r="G26" s="23">
        <v>2.42</v>
      </c>
      <c r="H26" s="23">
        <v>0.12</v>
      </c>
      <c r="I26" s="23"/>
      <c r="J26" s="23"/>
      <c r="K26" s="23">
        <v>12.72</v>
      </c>
      <c r="L26" s="24">
        <v>429</v>
      </c>
      <c r="M26" s="147">
        <f aca="true" t="shared" si="0" ref="M26:M32">L26*E26/1000</f>
        <v>5.148</v>
      </c>
    </row>
    <row r="27" spans="1:13" ht="45.75" customHeight="1">
      <c r="A27" s="446"/>
      <c r="B27" s="465"/>
      <c r="C27" s="465"/>
      <c r="D27" s="37" t="s">
        <v>110</v>
      </c>
      <c r="E27" s="22">
        <v>80</v>
      </c>
      <c r="F27" s="22">
        <v>56</v>
      </c>
      <c r="G27" s="22">
        <v>1</v>
      </c>
      <c r="H27" s="22">
        <v>0.22</v>
      </c>
      <c r="I27" s="22">
        <v>9.12</v>
      </c>
      <c r="J27" s="22"/>
      <c r="K27" s="22">
        <v>44.8</v>
      </c>
      <c r="L27" s="23">
        <v>17.6</v>
      </c>
      <c r="M27" s="147">
        <f t="shared" si="0"/>
        <v>1.408</v>
      </c>
    </row>
    <row r="28" spans="1:13" ht="45.75" customHeight="1">
      <c r="A28" s="446"/>
      <c r="B28" s="465"/>
      <c r="C28" s="465"/>
      <c r="D28" s="221" t="s">
        <v>91</v>
      </c>
      <c r="E28" s="22">
        <v>2</v>
      </c>
      <c r="F28" s="22">
        <v>2</v>
      </c>
      <c r="G28" s="22"/>
      <c r="H28" s="22">
        <v>1.87</v>
      </c>
      <c r="I28" s="22"/>
      <c r="J28" s="22"/>
      <c r="K28" s="22">
        <v>17.46</v>
      </c>
      <c r="L28" s="22">
        <v>120</v>
      </c>
      <c r="M28" s="147">
        <f>L28*E28/1000</f>
        <v>0.24</v>
      </c>
    </row>
    <row r="29" spans="1:13" ht="45.75" customHeight="1">
      <c r="A29" s="446"/>
      <c r="B29" s="465"/>
      <c r="C29" s="465"/>
      <c r="D29" s="37" t="s">
        <v>103</v>
      </c>
      <c r="E29" s="22">
        <v>15</v>
      </c>
      <c r="F29" s="22">
        <v>12</v>
      </c>
      <c r="G29" s="22">
        <v>0.03</v>
      </c>
      <c r="H29" s="22"/>
      <c r="I29" s="22">
        <v>0.87</v>
      </c>
      <c r="J29" s="22"/>
      <c r="K29" s="22">
        <v>4.1</v>
      </c>
      <c r="L29" s="22">
        <v>22</v>
      </c>
      <c r="M29" s="147">
        <f t="shared" si="0"/>
        <v>0.33</v>
      </c>
    </row>
    <row r="30" spans="1:13" ht="45.75" customHeight="1">
      <c r="A30" s="446"/>
      <c r="B30" s="465"/>
      <c r="C30" s="465"/>
      <c r="D30" s="37" t="s">
        <v>67</v>
      </c>
      <c r="E30" s="22">
        <v>10</v>
      </c>
      <c r="F30" s="22">
        <v>10</v>
      </c>
      <c r="G30" s="22">
        <v>0.75</v>
      </c>
      <c r="H30" s="22">
        <v>0.11</v>
      </c>
      <c r="I30" s="22">
        <v>6.92</v>
      </c>
      <c r="J30" s="22"/>
      <c r="K30" s="22">
        <v>32.5</v>
      </c>
      <c r="L30" s="22">
        <v>25.3</v>
      </c>
      <c r="M30" s="147">
        <f t="shared" si="0"/>
        <v>0.253</v>
      </c>
    </row>
    <row r="31" spans="1:13" ht="45.75" customHeight="1">
      <c r="A31" s="446"/>
      <c r="B31" s="465"/>
      <c r="C31" s="465"/>
      <c r="D31" s="37"/>
      <c r="E31" s="68"/>
      <c r="F31" s="22"/>
      <c r="G31" s="22"/>
      <c r="H31" s="22"/>
      <c r="I31" s="22"/>
      <c r="J31" s="22"/>
      <c r="K31" s="22"/>
      <c r="L31" s="22"/>
      <c r="M31" s="147"/>
    </row>
    <row r="32" spans="1:13" ht="45.75" customHeight="1">
      <c r="A32" s="447"/>
      <c r="B32" s="466"/>
      <c r="C32" s="466"/>
      <c r="D32" s="37" t="s">
        <v>104</v>
      </c>
      <c r="E32" s="22">
        <v>7</v>
      </c>
      <c r="F32" s="22">
        <v>6</v>
      </c>
      <c r="G32" s="22">
        <v>0.09</v>
      </c>
      <c r="H32" s="22"/>
      <c r="I32" s="22">
        <v>0.56</v>
      </c>
      <c r="J32" s="22"/>
      <c r="K32" s="22">
        <v>2.6</v>
      </c>
      <c r="L32" s="23">
        <v>26.4</v>
      </c>
      <c r="M32" s="147">
        <f t="shared" si="0"/>
        <v>0.1848</v>
      </c>
    </row>
    <row r="33" spans="1:13" ht="45.75" customHeight="1">
      <c r="A33" s="433"/>
      <c r="B33" s="433"/>
      <c r="C33" s="433"/>
      <c r="D33" s="433"/>
      <c r="E33" s="433"/>
      <c r="F33" s="433"/>
      <c r="G33" s="27">
        <f>SUM(G26:G32)</f>
        <v>4.289999999999999</v>
      </c>
      <c r="H33" s="27">
        <f>SUM(H26:H32)</f>
        <v>2.32</v>
      </c>
      <c r="I33" s="27">
        <f>SUM(I26:I32)</f>
        <v>17.469999999999995</v>
      </c>
      <c r="J33" s="27"/>
      <c r="K33" s="27">
        <f>SUM(K26:K32)</f>
        <v>114.17999999999998</v>
      </c>
      <c r="L33" s="27"/>
      <c r="M33" s="145">
        <f>SUM(M26:M32)</f>
        <v>7.5638</v>
      </c>
    </row>
    <row r="34" spans="1:13" ht="43.5" customHeight="1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5"/>
    </row>
    <row r="35" spans="1:13" ht="43.5" customHeight="1">
      <c r="A35" s="454" t="s">
        <v>250</v>
      </c>
      <c r="B35" s="452" t="s">
        <v>37</v>
      </c>
      <c r="C35" s="452" t="s">
        <v>267</v>
      </c>
      <c r="D35" s="411" t="s">
        <v>319</v>
      </c>
      <c r="E35" s="68">
        <v>50</v>
      </c>
      <c r="F35" s="22">
        <v>50</v>
      </c>
      <c r="G35" s="22">
        <v>8</v>
      </c>
      <c r="H35" s="22">
        <v>3.91</v>
      </c>
      <c r="I35" s="22"/>
      <c r="J35" s="22"/>
      <c r="K35" s="22">
        <v>67.2</v>
      </c>
      <c r="L35" s="22">
        <v>450</v>
      </c>
      <c r="M35" s="152">
        <f>L35*E35/1000</f>
        <v>22.5</v>
      </c>
    </row>
    <row r="36" spans="1:13" ht="43.5" customHeight="1">
      <c r="A36" s="454"/>
      <c r="B36" s="452"/>
      <c r="C36" s="452"/>
      <c r="D36" s="49" t="s">
        <v>23</v>
      </c>
      <c r="E36" s="23">
        <v>50</v>
      </c>
      <c r="F36" s="23">
        <v>50</v>
      </c>
      <c r="G36" s="23">
        <v>1.4</v>
      </c>
      <c r="H36" s="23">
        <v>1.6</v>
      </c>
      <c r="I36" s="23">
        <v>2.35</v>
      </c>
      <c r="J36" s="23"/>
      <c r="K36" s="23">
        <v>29</v>
      </c>
      <c r="L36" s="23">
        <v>40.7</v>
      </c>
      <c r="M36" s="152">
        <f aca="true" t="shared" si="1" ref="M36:M41">L36*E36/1000</f>
        <v>2.035</v>
      </c>
    </row>
    <row r="37" spans="1:13" ht="43.5" customHeight="1">
      <c r="A37" s="454"/>
      <c r="B37" s="452"/>
      <c r="C37" s="452"/>
      <c r="D37" s="41" t="s">
        <v>51</v>
      </c>
      <c r="E37" s="23">
        <v>4</v>
      </c>
      <c r="F37" s="23">
        <v>3.48</v>
      </c>
      <c r="G37" s="23">
        <v>0.64</v>
      </c>
      <c r="H37" s="23">
        <v>1.03</v>
      </c>
      <c r="I37" s="23">
        <v>0.01</v>
      </c>
      <c r="J37" s="23"/>
      <c r="K37" s="23">
        <v>11.5</v>
      </c>
      <c r="L37" s="23">
        <v>165</v>
      </c>
      <c r="M37" s="152">
        <f t="shared" si="1"/>
        <v>0.66</v>
      </c>
    </row>
    <row r="38" spans="1:13" ht="43.5" customHeight="1">
      <c r="A38" s="454"/>
      <c r="B38" s="452"/>
      <c r="C38" s="452"/>
      <c r="D38" s="41" t="s">
        <v>11</v>
      </c>
      <c r="E38" s="23">
        <v>5</v>
      </c>
      <c r="F38" s="23">
        <v>5</v>
      </c>
      <c r="G38" s="23">
        <v>0.02</v>
      </c>
      <c r="H38" s="23">
        <v>3.92</v>
      </c>
      <c r="I38" s="23">
        <v>0.02</v>
      </c>
      <c r="J38" s="23"/>
      <c r="K38" s="23">
        <v>36.7</v>
      </c>
      <c r="L38" s="23">
        <v>429</v>
      </c>
      <c r="M38" s="152">
        <f t="shared" si="1"/>
        <v>2.145</v>
      </c>
    </row>
    <row r="39" spans="1:13" ht="43.5" customHeight="1">
      <c r="A39" s="454"/>
      <c r="B39" s="452"/>
      <c r="C39" s="452"/>
      <c r="D39" s="41" t="s">
        <v>54</v>
      </c>
      <c r="E39" s="23">
        <v>15</v>
      </c>
      <c r="F39" s="23">
        <v>12</v>
      </c>
      <c r="G39" s="23">
        <v>0.24</v>
      </c>
      <c r="H39" s="23"/>
      <c r="I39" s="23">
        <v>1.09</v>
      </c>
      <c r="J39" s="23"/>
      <c r="K39" s="23">
        <v>4.9</v>
      </c>
      <c r="L39" s="23">
        <v>26.4</v>
      </c>
      <c r="M39" s="152">
        <f t="shared" si="1"/>
        <v>0.396</v>
      </c>
    </row>
    <row r="40" spans="1:13" ht="43.5" customHeight="1">
      <c r="A40" s="492"/>
      <c r="B40" s="451"/>
      <c r="C40" s="452"/>
      <c r="D40" s="41" t="s">
        <v>59</v>
      </c>
      <c r="E40" s="68">
        <v>200</v>
      </c>
      <c r="F40" s="22">
        <v>144</v>
      </c>
      <c r="G40" s="22">
        <v>4</v>
      </c>
      <c r="H40" s="22">
        <v>0.58</v>
      </c>
      <c r="I40" s="22">
        <v>29.87</v>
      </c>
      <c r="J40" s="22">
        <v>28.8</v>
      </c>
      <c r="K40" s="22">
        <v>115.2</v>
      </c>
      <c r="L40" s="23">
        <v>17.6</v>
      </c>
      <c r="M40" s="152">
        <f t="shared" si="1"/>
        <v>3.5200000000000005</v>
      </c>
    </row>
    <row r="41" spans="1:13" ht="43.5" customHeight="1">
      <c r="A41" s="492"/>
      <c r="B41" s="451"/>
      <c r="C41" s="452"/>
      <c r="D41" s="41" t="s">
        <v>17</v>
      </c>
      <c r="E41" s="23">
        <v>4</v>
      </c>
      <c r="F41" s="23">
        <v>4</v>
      </c>
      <c r="G41" s="23"/>
      <c r="H41" s="23">
        <v>3.75</v>
      </c>
      <c r="I41" s="23"/>
      <c r="J41" s="23"/>
      <c r="K41" s="23">
        <v>34.92</v>
      </c>
      <c r="L41" s="23">
        <v>120</v>
      </c>
      <c r="M41" s="152">
        <f t="shared" si="1"/>
        <v>0.48</v>
      </c>
    </row>
    <row r="42" spans="1:13" ht="43.5" customHeight="1">
      <c r="A42" s="433"/>
      <c r="B42" s="433"/>
      <c r="C42" s="433"/>
      <c r="D42" s="433"/>
      <c r="E42" s="433"/>
      <c r="F42" s="433"/>
      <c r="G42" s="27">
        <f>SUM(G35:G41)</f>
        <v>14.3</v>
      </c>
      <c r="H42" s="27">
        <f>SUM(H35:H41)</f>
        <v>14.790000000000001</v>
      </c>
      <c r="I42" s="27">
        <f>SUM(I35:I41)</f>
        <v>33.34</v>
      </c>
      <c r="J42" s="27">
        <f>SUM(J35:J41)</f>
        <v>28.8</v>
      </c>
      <c r="K42" s="27">
        <f>SUM(K35:K41)</f>
        <v>299.42</v>
      </c>
      <c r="L42" s="27"/>
      <c r="M42" s="149">
        <f>SUM(M35:M41)</f>
        <v>31.736</v>
      </c>
    </row>
    <row r="43" spans="1:13" ht="43.5" customHeight="1">
      <c r="A43" s="483"/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5"/>
    </row>
    <row r="44" spans="1:13" ht="43.5" customHeight="1">
      <c r="A44" s="454" t="s">
        <v>207</v>
      </c>
      <c r="B44" s="439">
        <v>200</v>
      </c>
      <c r="C44" s="439">
        <v>19</v>
      </c>
      <c r="D44" s="49" t="s">
        <v>208</v>
      </c>
      <c r="E44" s="23">
        <v>25</v>
      </c>
      <c r="F44" s="23">
        <v>22</v>
      </c>
      <c r="G44" s="23">
        <v>0.1</v>
      </c>
      <c r="H44" s="23">
        <v>0.09</v>
      </c>
      <c r="I44" s="23">
        <v>0.98</v>
      </c>
      <c r="J44" s="23">
        <v>36.3</v>
      </c>
      <c r="K44" s="23">
        <v>9.9</v>
      </c>
      <c r="L44" s="23">
        <v>135</v>
      </c>
      <c r="M44" s="152">
        <f>L44*E44/1000</f>
        <v>3.375</v>
      </c>
    </row>
    <row r="45" spans="1:13" ht="43.5" customHeight="1">
      <c r="A45" s="454"/>
      <c r="B45" s="439"/>
      <c r="C45" s="439"/>
      <c r="D45" s="49" t="s">
        <v>98</v>
      </c>
      <c r="E45" s="22">
        <v>12</v>
      </c>
      <c r="F45" s="22">
        <v>12</v>
      </c>
      <c r="G45" s="22"/>
      <c r="H45" s="22"/>
      <c r="I45" s="22">
        <v>11.4</v>
      </c>
      <c r="J45" s="22"/>
      <c r="K45" s="22">
        <v>46.8</v>
      </c>
      <c r="L45" s="23">
        <v>47.95</v>
      </c>
      <c r="M45" s="152">
        <f>L45*E45/1000</f>
        <v>0.5754000000000001</v>
      </c>
    </row>
    <row r="46" spans="1:13" ht="43.5" customHeight="1">
      <c r="A46" s="433"/>
      <c r="B46" s="433"/>
      <c r="C46" s="433"/>
      <c r="D46" s="433"/>
      <c r="E46" s="433"/>
      <c r="F46" s="433"/>
      <c r="G46" s="27">
        <f>SUM(G44,G45)</f>
        <v>0.1</v>
      </c>
      <c r="H46" s="27">
        <f>SUM(H44:H45)</f>
        <v>0.09</v>
      </c>
      <c r="I46" s="27">
        <f>SUM(I44:I45)</f>
        <v>12.38</v>
      </c>
      <c r="J46" s="27">
        <f>SUM(J44:J45)</f>
        <v>36.3</v>
      </c>
      <c r="K46" s="27">
        <f>SUM(K44:K45)</f>
        <v>56.699999999999996</v>
      </c>
      <c r="L46" s="27"/>
      <c r="M46" s="149">
        <f>SUM(M44:M45)</f>
        <v>3.9504</v>
      </c>
    </row>
    <row r="47" spans="1:13" ht="43.5" customHeight="1">
      <c r="A47" s="57" t="s">
        <v>43</v>
      </c>
      <c r="B47" s="46">
        <v>35</v>
      </c>
      <c r="C47" s="46"/>
      <c r="D47" s="41" t="s">
        <v>24</v>
      </c>
      <c r="E47" s="23">
        <v>35</v>
      </c>
      <c r="F47" s="23">
        <v>35</v>
      </c>
      <c r="G47" s="23">
        <v>1.82</v>
      </c>
      <c r="H47" s="23">
        <v>0.42</v>
      </c>
      <c r="I47" s="23">
        <v>15.48</v>
      </c>
      <c r="J47" s="23"/>
      <c r="K47" s="23">
        <v>74.9</v>
      </c>
      <c r="L47" s="23">
        <v>53.16</v>
      </c>
      <c r="M47" s="153">
        <f>L47*E47/1000</f>
        <v>1.8605999999999998</v>
      </c>
    </row>
    <row r="48" spans="1:13" ht="43.5" customHeight="1">
      <c r="A48" s="435" t="s">
        <v>28</v>
      </c>
      <c r="B48" s="435"/>
      <c r="C48" s="435"/>
      <c r="D48" s="435"/>
      <c r="E48" s="435"/>
      <c r="F48" s="435"/>
      <c r="G48" s="303">
        <f>G33+G42+G46+G47</f>
        <v>20.51</v>
      </c>
      <c r="H48" s="431">
        <f>H33+H42+H46+H47</f>
        <v>17.62</v>
      </c>
      <c r="I48" s="431">
        <f>I33+I42+I46+I47</f>
        <v>78.67</v>
      </c>
      <c r="J48" s="431">
        <f>J33+J42+J46+J47</f>
        <v>65.1</v>
      </c>
      <c r="K48" s="431">
        <f>K33+K42+K46+K47</f>
        <v>545.2</v>
      </c>
      <c r="L48" s="303"/>
      <c r="M48" s="292">
        <f>M33+M42+M46+M47</f>
        <v>45.1108</v>
      </c>
    </row>
    <row r="49" spans="1:13" ht="43.5" customHeight="1">
      <c r="A49" s="461" t="s">
        <v>25</v>
      </c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3"/>
    </row>
    <row r="50" spans="1:13" ht="43.5" customHeight="1">
      <c r="A50" s="454" t="s">
        <v>277</v>
      </c>
      <c r="B50" s="439">
        <v>150</v>
      </c>
      <c r="C50" s="439">
        <v>91</v>
      </c>
      <c r="D50" s="41" t="s">
        <v>165</v>
      </c>
      <c r="E50" s="23">
        <v>45</v>
      </c>
      <c r="F50" s="23">
        <v>45</v>
      </c>
      <c r="G50" s="23">
        <v>8.68</v>
      </c>
      <c r="H50" s="23">
        <v>0.99</v>
      </c>
      <c r="I50" s="23">
        <v>8.91</v>
      </c>
      <c r="J50" s="23"/>
      <c r="K50" s="23">
        <v>135.45</v>
      </c>
      <c r="L50" s="23">
        <v>27.5</v>
      </c>
      <c r="M50" s="152">
        <f>L50*E50/1000</f>
        <v>1.2375</v>
      </c>
    </row>
    <row r="51" spans="1:13" ht="43.5" customHeight="1">
      <c r="A51" s="454"/>
      <c r="B51" s="439"/>
      <c r="C51" s="439"/>
      <c r="D51" s="41" t="s">
        <v>11</v>
      </c>
      <c r="E51" s="23">
        <v>5</v>
      </c>
      <c r="F51" s="23">
        <v>5</v>
      </c>
      <c r="G51" s="23">
        <v>0.02</v>
      </c>
      <c r="H51" s="23">
        <v>3.92</v>
      </c>
      <c r="I51" s="23">
        <v>0.02</v>
      </c>
      <c r="J51" s="23"/>
      <c r="K51" s="23">
        <v>36.7</v>
      </c>
      <c r="L51" s="23">
        <v>429</v>
      </c>
      <c r="M51" s="152">
        <f>L51*E51/1000</f>
        <v>2.145</v>
      </c>
    </row>
    <row r="52" spans="1:13" ht="43.5" customHeight="1">
      <c r="A52" s="454"/>
      <c r="B52" s="439"/>
      <c r="C52" s="439"/>
      <c r="D52" s="41" t="s">
        <v>17</v>
      </c>
      <c r="E52" s="23">
        <v>4</v>
      </c>
      <c r="F52" s="23">
        <v>4</v>
      </c>
      <c r="G52" s="23"/>
      <c r="H52" s="23">
        <v>3.75</v>
      </c>
      <c r="I52" s="23"/>
      <c r="J52" s="23"/>
      <c r="K52" s="23">
        <v>34.92</v>
      </c>
      <c r="L52" s="23">
        <v>120</v>
      </c>
      <c r="M52" s="152">
        <f>L52*E52/1000</f>
        <v>0.48</v>
      </c>
    </row>
    <row r="53" spans="1:13" ht="43.5" customHeight="1">
      <c r="A53" s="454"/>
      <c r="B53" s="439"/>
      <c r="C53" s="439"/>
      <c r="D53" s="37" t="s">
        <v>284</v>
      </c>
      <c r="E53" s="22">
        <v>5</v>
      </c>
      <c r="F53" s="22">
        <v>4</v>
      </c>
      <c r="G53" s="22">
        <v>0.05</v>
      </c>
      <c r="H53" s="22"/>
      <c r="I53" s="22">
        <v>0.14</v>
      </c>
      <c r="J53" s="22">
        <v>0.42</v>
      </c>
      <c r="K53" s="22">
        <v>0.8</v>
      </c>
      <c r="L53" s="22">
        <v>26.4</v>
      </c>
      <c r="M53" s="152">
        <f>L53*E53/1000</f>
        <v>0.132</v>
      </c>
    </row>
    <row r="54" spans="1:13" ht="43.5" customHeight="1">
      <c r="A54" s="454"/>
      <c r="B54" s="439"/>
      <c r="C54" s="439"/>
      <c r="D54" s="41" t="s">
        <v>21</v>
      </c>
      <c r="E54" s="23">
        <v>10</v>
      </c>
      <c r="F54" s="23">
        <v>8</v>
      </c>
      <c r="G54" s="23">
        <v>0.02</v>
      </c>
      <c r="H54" s="23"/>
      <c r="I54" s="23">
        <v>0.58</v>
      </c>
      <c r="J54" s="23">
        <v>0.4</v>
      </c>
      <c r="K54" s="23">
        <v>2.7</v>
      </c>
      <c r="L54" s="23">
        <v>22</v>
      </c>
      <c r="M54" s="152">
        <f>L54*E54/1000</f>
        <v>0.22</v>
      </c>
    </row>
    <row r="55" spans="1:13" ht="43.5" customHeight="1">
      <c r="A55" s="457"/>
      <c r="B55" s="458"/>
      <c r="C55" s="458"/>
      <c r="D55" s="458"/>
      <c r="E55" s="458"/>
      <c r="F55" s="459"/>
      <c r="G55" s="27">
        <f>SUM(G50:G54)</f>
        <v>8.77</v>
      </c>
      <c r="H55" s="27">
        <f>SUM(H50:H54)</f>
        <v>8.66</v>
      </c>
      <c r="I55" s="27">
        <f>SUM(I50:I54)</f>
        <v>9.65</v>
      </c>
      <c r="J55" s="27">
        <f>SUM(J50:J54)</f>
        <v>0.8200000000000001</v>
      </c>
      <c r="K55" s="27">
        <f>SUM(K50:K54)</f>
        <v>210.57</v>
      </c>
      <c r="L55" s="27"/>
      <c r="M55" s="149">
        <f>SUM(M50:M54)</f>
        <v>4.2145</v>
      </c>
    </row>
    <row r="56" spans="1:13" ht="43.5" customHeight="1">
      <c r="A56" s="26" t="s">
        <v>275</v>
      </c>
      <c r="B56" s="27">
        <v>20</v>
      </c>
      <c r="C56" s="27"/>
      <c r="D56" s="49" t="s">
        <v>345</v>
      </c>
      <c r="E56" s="23">
        <v>20</v>
      </c>
      <c r="F56" s="23">
        <v>20</v>
      </c>
      <c r="G56" s="23">
        <v>0.7</v>
      </c>
      <c r="H56" s="23">
        <v>0.24</v>
      </c>
      <c r="I56" s="23">
        <v>14.6</v>
      </c>
      <c r="J56" s="23"/>
      <c r="K56" s="23">
        <v>61.8</v>
      </c>
      <c r="L56" s="61">
        <v>88</v>
      </c>
      <c r="M56" s="153">
        <f>L56*E56/1000</f>
        <v>1.76</v>
      </c>
    </row>
    <row r="57" spans="1:13" ht="54.75" customHeight="1">
      <c r="A57" s="128" t="s">
        <v>125</v>
      </c>
      <c r="B57" s="46">
        <v>30</v>
      </c>
      <c r="C57" s="46"/>
      <c r="D57" s="130" t="s">
        <v>125</v>
      </c>
      <c r="E57" s="23">
        <v>30</v>
      </c>
      <c r="F57" s="23">
        <v>30</v>
      </c>
      <c r="G57" s="23">
        <v>2.13</v>
      </c>
      <c r="H57" s="23">
        <v>0.33</v>
      </c>
      <c r="I57" s="23">
        <v>13.9</v>
      </c>
      <c r="J57" s="23"/>
      <c r="K57" s="23">
        <v>68.7</v>
      </c>
      <c r="L57" s="28">
        <v>60.18</v>
      </c>
      <c r="M57" s="153">
        <f>L57*E57/1000</f>
        <v>1.8054000000000001</v>
      </c>
    </row>
    <row r="58" spans="1:13" ht="42.75" customHeight="1">
      <c r="A58" s="483"/>
      <c r="B58" s="484"/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5"/>
    </row>
    <row r="59" spans="1:13" ht="39.75" customHeight="1">
      <c r="A59" s="440" t="s">
        <v>169</v>
      </c>
      <c r="B59" s="439">
        <v>200</v>
      </c>
      <c r="C59" s="439">
        <v>3</v>
      </c>
      <c r="D59" s="49" t="s">
        <v>23</v>
      </c>
      <c r="E59" s="23">
        <v>100</v>
      </c>
      <c r="F59" s="23">
        <v>100</v>
      </c>
      <c r="G59" s="23">
        <v>2.8</v>
      </c>
      <c r="H59" s="23">
        <v>3.2</v>
      </c>
      <c r="I59" s="23">
        <v>4.7</v>
      </c>
      <c r="J59" s="23">
        <v>1.3</v>
      </c>
      <c r="K59" s="23">
        <v>59</v>
      </c>
      <c r="L59" s="23">
        <v>40.7</v>
      </c>
      <c r="M59" s="152">
        <f>L59*E59/1000</f>
        <v>4.07</v>
      </c>
    </row>
    <row r="60" spans="1:13" ht="43.5" customHeight="1">
      <c r="A60" s="492"/>
      <c r="B60" s="451"/>
      <c r="C60" s="439"/>
      <c r="D60" s="37" t="s">
        <v>108</v>
      </c>
      <c r="E60" s="23">
        <v>1</v>
      </c>
      <c r="F60" s="23">
        <v>1</v>
      </c>
      <c r="G60" s="23"/>
      <c r="H60" s="23"/>
      <c r="I60" s="23"/>
      <c r="J60" s="23"/>
      <c r="K60" s="23"/>
      <c r="L60" s="23">
        <v>506</v>
      </c>
      <c r="M60" s="152">
        <f>L60*E60/1000</f>
        <v>0.506</v>
      </c>
    </row>
    <row r="61" spans="1:13" ht="43.5" customHeight="1">
      <c r="A61" s="492"/>
      <c r="B61" s="451"/>
      <c r="C61" s="439"/>
      <c r="D61" s="37" t="s">
        <v>90</v>
      </c>
      <c r="E61" s="22">
        <v>12</v>
      </c>
      <c r="F61" s="22">
        <v>12</v>
      </c>
      <c r="G61" s="22"/>
      <c r="H61" s="22"/>
      <c r="I61" s="22">
        <v>11.4</v>
      </c>
      <c r="J61" s="22"/>
      <c r="K61" s="22">
        <v>46.8</v>
      </c>
      <c r="L61" s="23">
        <v>47.95</v>
      </c>
      <c r="M61" s="152">
        <f>L61*E61/1000</f>
        <v>0.5754000000000001</v>
      </c>
    </row>
    <row r="62" spans="1:13" ht="43.5" customHeight="1">
      <c r="A62" s="433"/>
      <c r="B62" s="433"/>
      <c r="C62" s="433"/>
      <c r="D62" s="433"/>
      <c r="E62" s="433"/>
      <c r="F62" s="433"/>
      <c r="G62" s="27">
        <f>SUM(G59:G61)</f>
        <v>2.8</v>
      </c>
      <c r="H62" s="27">
        <f>SUM(H59:H61)</f>
        <v>3.2</v>
      </c>
      <c r="I62" s="27">
        <f>SUM(I59:I61)</f>
        <v>16.1</v>
      </c>
      <c r="J62" s="27">
        <f>SUM(J59:J61)</f>
        <v>1.3</v>
      </c>
      <c r="K62" s="27">
        <f>SUM(K59:K61)</f>
        <v>105.8</v>
      </c>
      <c r="L62" s="27"/>
      <c r="M62" s="149">
        <f>SUM(M59:M61)</f>
        <v>5.151400000000001</v>
      </c>
    </row>
    <row r="63" spans="1:13" ht="43.5" customHeight="1">
      <c r="A63" s="435" t="s">
        <v>30</v>
      </c>
      <c r="B63" s="435"/>
      <c r="C63" s="435"/>
      <c r="D63" s="435"/>
      <c r="E63" s="435"/>
      <c r="F63" s="435"/>
      <c r="G63" s="303">
        <f>G55+G56+G62+G57</f>
        <v>14.399999999999999</v>
      </c>
      <c r="H63" s="303">
        <f>H55+H56+H62+H57</f>
        <v>12.430000000000001</v>
      </c>
      <c r="I63" s="303">
        <f>I55+I56+I62+I57</f>
        <v>54.25</v>
      </c>
      <c r="J63" s="303">
        <f>J55+J56+J62+J57</f>
        <v>2.12</v>
      </c>
      <c r="K63" s="303">
        <f>K55+K56+K62+K57</f>
        <v>446.87</v>
      </c>
      <c r="L63" s="303"/>
      <c r="M63" s="292">
        <f>M55+M56+M62+M57</f>
        <v>12.931300000000002</v>
      </c>
    </row>
    <row r="64" spans="1:13" ht="43.5" customHeight="1">
      <c r="A64" s="432" t="s">
        <v>31</v>
      </c>
      <c r="B64" s="432"/>
      <c r="C64" s="432"/>
      <c r="D64" s="432"/>
      <c r="E64" s="432"/>
      <c r="F64" s="432"/>
      <c r="G64" s="304">
        <f>G20+G48+G63</f>
        <v>46.5</v>
      </c>
      <c r="H64" s="304">
        <f>H20+H48+H63</f>
        <v>48.02</v>
      </c>
      <c r="I64" s="304">
        <f>I20+I48+I63</f>
        <v>176.15</v>
      </c>
      <c r="J64" s="304">
        <f>J20+J48+J63</f>
        <v>69.82</v>
      </c>
      <c r="K64" s="304">
        <f>K20+K48+K63</f>
        <v>1457.73</v>
      </c>
      <c r="L64" s="304"/>
      <c r="M64" s="291">
        <f>M20+M24+M48+M63</f>
        <v>101.30855000000001</v>
      </c>
    </row>
    <row r="65" ht="43.5" customHeight="1"/>
    <row r="66" ht="43.5" customHeight="1"/>
  </sheetData>
  <sheetProtection/>
  <mergeCells count="43">
    <mergeCell ref="B26:B32"/>
    <mergeCell ref="C26:C32"/>
    <mergeCell ref="A33:F33"/>
    <mergeCell ref="A49:M49"/>
    <mergeCell ref="A44:A45"/>
    <mergeCell ref="A35:A41"/>
    <mergeCell ref="C35:C41"/>
    <mergeCell ref="A55:F55"/>
    <mergeCell ref="A6:K6"/>
    <mergeCell ref="A8:A11"/>
    <mergeCell ref="B8:B11"/>
    <mergeCell ref="A12:F12"/>
    <mergeCell ref="C8:C11"/>
    <mergeCell ref="A7:M7"/>
    <mergeCell ref="B16:B18"/>
    <mergeCell ref="A19:F19"/>
    <mergeCell ref="A48:F48"/>
    <mergeCell ref="A46:F46"/>
    <mergeCell ref="B35:B41"/>
    <mergeCell ref="A42:F42"/>
    <mergeCell ref="A25:M25"/>
    <mergeCell ref="A24:F24"/>
    <mergeCell ref="B13:B14"/>
    <mergeCell ref="A64:F64"/>
    <mergeCell ref="A62:F62"/>
    <mergeCell ref="A50:A54"/>
    <mergeCell ref="C50:C54"/>
    <mergeCell ref="A59:A61"/>
    <mergeCell ref="B59:B61"/>
    <mergeCell ref="C59:C61"/>
    <mergeCell ref="A58:M58"/>
    <mergeCell ref="B50:B54"/>
    <mergeCell ref="A63:F63"/>
    <mergeCell ref="A13:A14"/>
    <mergeCell ref="C16:C18"/>
    <mergeCell ref="C44:C45"/>
    <mergeCell ref="B44:B45"/>
    <mergeCell ref="A20:F20"/>
    <mergeCell ref="A16:A18"/>
    <mergeCell ref="A15:F15"/>
    <mergeCell ref="A21:M21"/>
    <mergeCell ref="A43:M43"/>
    <mergeCell ref="A26:A32"/>
  </mergeCells>
  <printOptions/>
  <pageMargins left="0.7" right="0.17" top="0.37" bottom="0.42" header="0.3" footer="0.3"/>
  <pageSetup horizontalDpi="600" verticalDpi="600" orientation="portrait" paperSize="9" scale="2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36" zoomScaleNormal="84" zoomScaleSheetLayoutView="36" zoomScalePageLayoutView="0" workbookViewId="0" topLeftCell="A1">
      <selection activeCell="A23" sqref="A23:M23"/>
    </sheetView>
  </sheetViews>
  <sheetFormatPr defaultColWidth="9.140625" defaultRowHeight="15"/>
  <cols>
    <col min="1" max="1" width="61.8515625" style="26" customWidth="1"/>
    <col min="2" max="2" width="25.57421875" style="57" customWidth="1"/>
    <col min="3" max="3" width="30.28125" style="57" customWidth="1"/>
    <col min="4" max="4" width="68.140625" style="28" customWidth="1"/>
    <col min="5" max="5" width="26.7109375" style="28" customWidth="1"/>
    <col min="6" max="6" width="25.57421875" style="28" customWidth="1"/>
    <col min="7" max="10" width="22.7109375" style="28" customWidth="1"/>
    <col min="11" max="11" width="38.28125" style="28" customWidth="1"/>
    <col min="12" max="12" width="32.8515625" style="28" customWidth="1"/>
    <col min="13" max="13" width="27.28125" style="28" customWidth="1"/>
  </cols>
  <sheetData>
    <row r="1" spans="1:13" ht="35.25">
      <c r="A1" s="181"/>
      <c r="B1" s="73"/>
      <c r="C1" s="73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35.25">
      <c r="A2" s="181"/>
      <c r="B2" s="73"/>
      <c r="C2" s="73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35.25">
      <c r="A3" s="73"/>
      <c r="B3" s="138"/>
      <c r="C3" s="138"/>
      <c r="D3" s="138" t="s">
        <v>141</v>
      </c>
      <c r="E3" s="64"/>
      <c r="F3" s="64"/>
      <c r="G3" s="64"/>
      <c r="H3" s="64"/>
      <c r="I3" s="64"/>
      <c r="J3" s="64"/>
      <c r="K3" s="71" t="s">
        <v>338</v>
      </c>
      <c r="L3" s="71"/>
      <c r="M3" s="139"/>
    </row>
    <row r="4" spans="1:13" ht="35.25">
      <c r="A4" s="73"/>
      <c r="B4" s="138"/>
      <c r="C4" s="138"/>
      <c r="D4" s="182" t="s">
        <v>234</v>
      </c>
      <c r="E4" s="64"/>
      <c r="F4" s="64"/>
      <c r="G4" s="64"/>
      <c r="H4" s="64"/>
      <c r="I4" s="64"/>
      <c r="J4" s="64"/>
      <c r="K4" s="64"/>
      <c r="L4" s="64"/>
      <c r="M4" s="139"/>
    </row>
    <row r="5" spans="1:13" ht="88.5" customHeight="1">
      <c r="A5" s="46" t="s">
        <v>0</v>
      </c>
      <c r="B5" s="46" t="s">
        <v>1</v>
      </c>
      <c r="C5" s="36" t="s">
        <v>236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235</v>
      </c>
      <c r="K5" s="36" t="s">
        <v>8</v>
      </c>
      <c r="L5" s="36" t="s">
        <v>220</v>
      </c>
      <c r="M5" s="132" t="s">
        <v>205</v>
      </c>
    </row>
    <row r="6" spans="1:12" ht="45.75" customHeight="1">
      <c r="A6" s="451" t="s">
        <v>9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27"/>
    </row>
    <row r="7" spans="1:13" ht="45.75" customHeight="1">
      <c r="A7" s="483"/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5"/>
    </row>
    <row r="8" spans="1:13" ht="45.75" customHeight="1">
      <c r="A8" s="436" t="s">
        <v>55</v>
      </c>
      <c r="B8" s="439">
        <v>150</v>
      </c>
      <c r="C8" s="439">
        <v>14</v>
      </c>
      <c r="D8" s="41" t="s">
        <v>33</v>
      </c>
      <c r="E8" s="61">
        <v>30</v>
      </c>
      <c r="F8" s="23">
        <v>30</v>
      </c>
      <c r="G8" s="23">
        <v>1.57</v>
      </c>
      <c r="H8" s="23">
        <v>0.22</v>
      </c>
      <c r="I8" s="23">
        <v>17.75</v>
      </c>
      <c r="J8" s="23">
        <v>82.5</v>
      </c>
      <c r="K8" s="23">
        <v>81.5</v>
      </c>
      <c r="L8" s="22">
        <v>50.05</v>
      </c>
      <c r="M8" s="147">
        <f>L8*E8/1000</f>
        <v>1.5015</v>
      </c>
    </row>
    <row r="9" spans="1:13" ht="45.75" customHeight="1">
      <c r="A9" s="436"/>
      <c r="B9" s="439"/>
      <c r="C9" s="439"/>
      <c r="D9" s="41" t="s">
        <v>23</v>
      </c>
      <c r="E9" s="23">
        <v>100</v>
      </c>
      <c r="F9" s="23">
        <v>100</v>
      </c>
      <c r="G9" s="23">
        <v>2.8</v>
      </c>
      <c r="H9" s="23">
        <v>3.2</v>
      </c>
      <c r="I9" s="23">
        <v>4.7</v>
      </c>
      <c r="J9" s="23">
        <v>59</v>
      </c>
      <c r="K9" s="23">
        <v>59</v>
      </c>
      <c r="L9" s="23">
        <v>40.7</v>
      </c>
      <c r="M9" s="147">
        <f>L9*E9/1000</f>
        <v>4.07</v>
      </c>
    </row>
    <row r="10" spans="1:13" ht="45.75" customHeight="1">
      <c r="A10" s="436"/>
      <c r="B10" s="439"/>
      <c r="C10" s="439"/>
      <c r="D10" s="41" t="s">
        <v>13</v>
      </c>
      <c r="E10" s="23">
        <v>5</v>
      </c>
      <c r="F10" s="23">
        <v>5</v>
      </c>
      <c r="G10" s="23"/>
      <c r="H10" s="23"/>
      <c r="I10" s="23">
        <v>4.77</v>
      </c>
      <c r="J10" s="23">
        <v>11.7</v>
      </c>
      <c r="K10" s="23">
        <v>19.5</v>
      </c>
      <c r="L10" s="23">
        <v>47.95</v>
      </c>
      <c r="M10" s="147">
        <f>L10*E10/1000</f>
        <v>0.23975</v>
      </c>
    </row>
    <row r="11" spans="1:13" ht="45.75" customHeight="1">
      <c r="A11" s="436"/>
      <c r="B11" s="439"/>
      <c r="C11" s="439"/>
      <c r="D11" s="41" t="s">
        <v>11</v>
      </c>
      <c r="E11" s="23">
        <v>5</v>
      </c>
      <c r="F11" s="23">
        <v>5</v>
      </c>
      <c r="G11" s="23">
        <v>0.02</v>
      </c>
      <c r="H11" s="23">
        <v>3.92</v>
      </c>
      <c r="I11" s="23">
        <v>0.02</v>
      </c>
      <c r="J11" s="23">
        <v>22.02</v>
      </c>
      <c r="K11" s="23">
        <v>36.7</v>
      </c>
      <c r="L11" s="22">
        <v>429</v>
      </c>
      <c r="M11" s="147">
        <f>L11*E11/1000</f>
        <v>2.145</v>
      </c>
    </row>
    <row r="12" spans="1:13" ht="45.75" customHeight="1">
      <c r="A12" s="433"/>
      <c r="B12" s="433"/>
      <c r="C12" s="433"/>
      <c r="D12" s="433"/>
      <c r="E12" s="433"/>
      <c r="F12" s="433"/>
      <c r="G12" s="27">
        <f>SUM(G8:G11)</f>
        <v>4.39</v>
      </c>
      <c r="H12" s="27">
        <f>SUM(H8:H11)</f>
        <v>7.34</v>
      </c>
      <c r="I12" s="27">
        <f>SUM(I8:I11)</f>
        <v>27.24</v>
      </c>
      <c r="J12" s="27">
        <f>SUM(J8:J11)</f>
        <v>175.22</v>
      </c>
      <c r="K12" s="27">
        <f>SUM(K8:K11)</f>
        <v>196.7</v>
      </c>
      <c r="L12" s="27"/>
      <c r="M12" s="145">
        <f>SUM(M8:M11)</f>
        <v>7.956250000000001</v>
      </c>
    </row>
    <row r="13" spans="1:13" ht="45.75" customHeight="1">
      <c r="A13" s="519" t="s">
        <v>99</v>
      </c>
      <c r="B13" s="452" t="s">
        <v>167</v>
      </c>
      <c r="C13" s="452"/>
      <c r="D13" s="37" t="s">
        <v>45</v>
      </c>
      <c r="E13" s="22">
        <v>30</v>
      </c>
      <c r="F13" s="22">
        <v>30</v>
      </c>
      <c r="G13" s="22">
        <v>2.13</v>
      </c>
      <c r="H13" s="22">
        <v>0.33</v>
      </c>
      <c r="I13" s="22">
        <v>13.9</v>
      </c>
      <c r="J13" s="22"/>
      <c r="K13" s="22">
        <v>68.7</v>
      </c>
      <c r="L13" s="22">
        <v>60.18</v>
      </c>
      <c r="M13" s="147">
        <f>E13*L13/1000</f>
        <v>1.8054000000000001</v>
      </c>
    </row>
    <row r="14" spans="1:13" ht="45.75" customHeight="1">
      <c r="A14" s="519"/>
      <c r="B14" s="451"/>
      <c r="C14" s="452"/>
      <c r="D14" s="37" t="s">
        <v>97</v>
      </c>
      <c r="E14" s="23">
        <v>7</v>
      </c>
      <c r="F14" s="23">
        <v>7</v>
      </c>
      <c r="G14" s="23">
        <v>0.02</v>
      </c>
      <c r="H14" s="23">
        <v>5.49</v>
      </c>
      <c r="I14" s="23">
        <v>0.03</v>
      </c>
      <c r="J14" s="23"/>
      <c r="K14" s="23">
        <v>51.38</v>
      </c>
      <c r="L14" s="23">
        <v>429</v>
      </c>
      <c r="M14" s="147">
        <f>E14*L14/1000</f>
        <v>3.003</v>
      </c>
    </row>
    <row r="15" spans="1:13" ht="45.75" customHeight="1">
      <c r="A15" s="433"/>
      <c r="B15" s="433"/>
      <c r="C15" s="433"/>
      <c r="D15" s="433"/>
      <c r="E15" s="433"/>
      <c r="F15" s="433"/>
      <c r="G15" s="27">
        <f>SUM(G13:G14)</f>
        <v>2.15</v>
      </c>
      <c r="H15" s="27">
        <f>SUM(H13:H14)</f>
        <v>5.82</v>
      </c>
      <c r="I15" s="27">
        <f>SUM(I13:I14)</f>
        <v>13.93</v>
      </c>
      <c r="J15" s="27"/>
      <c r="K15" s="27">
        <f>SUM(K13:K14)</f>
        <v>120.08000000000001</v>
      </c>
      <c r="L15" s="27"/>
      <c r="M15" s="145">
        <f>SUM(M13:M14)</f>
        <v>4.808400000000001</v>
      </c>
    </row>
    <row r="16" spans="1:13" ht="45.75" customHeight="1">
      <c r="A16" s="440" t="s">
        <v>226</v>
      </c>
      <c r="B16" s="439">
        <v>200</v>
      </c>
      <c r="C16" s="464">
        <v>16</v>
      </c>
      <c r="D16" s="37" t="s">
        <v>226</v>
      </c>
      <c r="E16" s="23">
        <v>1</v>
      </c>
      <c r="F16" s="23">
        <v>1</v>
      </c>
      <c r="G16" s="23"/>
      <c r="H16" s="23"/>
      <c r="I16" s="23">
        <v>0.64</v>
      </c>
      <c r="J16" s="23"/>
      <c r="K16" s="23">
        <v>2.94</v>
      </c>
      <c r="L16" s="23">
        <v>1100</v>
      </c>
      <c r="M16" s="147">
        <f>E16*L16/1000</f>
        <v>1.1</v>
      </c>
    </row>
    <row r="17" spans="1:13" ht="45.75" customHeight="1">
      <c r="A17" s="456"/>
      <c r="B17" s="456"/>
      <c r="C17" s="465"/>
      <c r="D17" s="37" t="s">
        <v>90</v>
      </c>
      <c r="E17" s="22">
        <v>8</v>
      </c>
      <c r="F17" s="22">
        <v>8</v>
      </c>
      <c r="G17" s="22"/>
      <c r="H17" s="22"/>
      <c r="I17" s="22">
        <v>9.5</v>
      </c>
      <c r="J17" s="22"/>
      <c r="K17" s="22">
        <v>39</v>
      </c>
      <c r="L17" s="22">
        <v>47.95</v>
      </c>
      <c r="M17" s="147">
        <f>E17*L17/1000</f>
        <v>0.3836</v>
      </c>
    </row>
    <row r="18" spans="1:13" ht="45.75" customHeight="1">
      <c r="A18" s="456"/>
      <c r="B18" s="456"/>
      <c r="C18" s="466"/>
      <c r="D18" s="37" t="s">
        <v>88</v>
      </c>
      <c r="E18" s="23">
        <v>100</v>
      </c>
      <c r="F18" s="23">
        <v>100</v>
      </c>
      <c r="G18" s="23">
        <v>2.8</v>
      </c>
      <c r="H18" s="23">
        <v>3.2</v>
      </c>
      <c r="I18" s="23">
        <v>4.7</v>
      </c>
      <c r="J18" s="23">
        <v>1.3</v>
      </c>
      <c r="K18" s="23">
        <v>59</v>
      </c>
      <c r="L18" s="23">
        <v>40.7</v>
      </c>
      <c r="M18" s="147">
        <f>E18*L18/1000</f>
        <v>4.07</v>
      </c>
    </row>
    <row r="19" spans="1:13" ht="45.75" customHeight="1">
      <c r="A19" s="433"/>
      <c r="B19" s="433"/>
      <c r="C19" s="433"/>
      <c r="D19" s="433"/>
      <c r="E19" s="433"/>
      <c r="F19" s="433"/>
      <c r="G19" s="27">
        <f>SUM(G16:G18)</f>
        <v>2.8</v>
      </c>
      <c r="H19" s="27">
        <f>SUM(H16:H18)</f>
        <v>3.2</v>
      </c>
      <c r="I19" s="27">
        <f>SUM(I16:I18)</f>
        <v>14.84</v>
      </c>
      <c r="J19" s="27">
        <f>J18</f>
        <v>1.3</v>
      </c>
      <c r="K19" s="27">
        <f>SUM(K16:K18)</f>
        <v>100.94</v>
      </c>
      <c r="L19" s="27"/>
      <c r="M19" s="145">
        <f>SUM(M16:M18)</f>
        <v>5.5536</v>
      </c>
    </row>
    <row r="20" spans="1:13" ht="45.75" customHeight="1">
      <c r="A20" s="435" t="s">
        <v>29</v>
      </c>
      <c r="B20" s="435"/>
      <c r="C20" s="435"/>
      <c r="D20" s="435"/>
      <c r="E20" s="435"/>
      <c r="F20" s="435"/>
      <c r="G20" s="303">
        <f>G12+G15+G19</f>
        <v>9.34</v>
      </c>
      <c r="H20" s="303">
        <f>H12+H15+H19</f>
        <v>16.36</v>
      </c>
      <c r="I20" s="303">
        <f>I12+I15+I19</f>
        <v>56.010000000000005</v>
      </c>
      <c r="J20" s="303">
        <f>J12+J15+J19</f>
        <v>176.52</v>
      </c>
      <c r="K20" s="303">
        <f>K12+K15+K19</f>
        <v>417.71999999999997</v>
      </c>
      <c r="L20" s="303"/>
      <c r="M20" s="279">
        <f>M12+M15+M19</f>
        <v>18.318250000000003</v>
      </c>
    </row>
    <row r="21" spans="1:14" ht="58.5" customHeight="1">
      <c r="A21" s="517" t="s">
        <v>14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</row>
    <row r="22" spans="1:13" s="8" customFormat="1" ht="48" customHeight="1">
      <c r="A22" s="306" t="s">
        <v>10</v>
      </c>
      <c r="B22" s="307">
        <v>75</v>
      </c>
      <c r="C22" s="307"/>
      <c r="D22" s="316" t="s">
        <v>10</v>
      </c>
      <c r="E22" s="317">
        <v>75</v>
      </c>
      <c r="F22" s="317">
        <v>53</v>
      </c>
      <c r="G22" s="317">
        <v>0.36</v>
      </c>
      <c r="H22" s="317">
        <v>0.24</v>
      </c>
      <c r="I22" s="317">
        <v>7.29</v>
      </c>
      <c r="J22" s="317">
        <v>102</v>
      </c>
      <c r="K22" s="317">
        <v>34.02</v>
      </c>
      <c r="L22" s="317">
        <v>135</v>
      </c>
      <c r="M22" s="286">
        <f>E22*L22/1000</f>
        <v>10.125</v>
      </c>
    </row>
    <row r="23" spans="1:13" s="8" customFormat="1" ht="54.75" customHeight="1">
      <c r="A23" s="461" t="s">
        <v>16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3"/>
    </row>
    <row r="24" spans="1:13" ht="45.75" customHeight="1">
      <c r="A24" s="440" t="s">
        <v>130</v>
      </c>
      <c r="B24" s="439">
        <v>150</v>
      </c>
      <c r="C24" s="468">
        <v>10</v>
      </c>
      <c r="D24" s="49" t="s">
        <v>105</v>
      </c>
      <c r="E24" s="23">
        <v>10</v>
      </c>
      <c r="F24" s="23">
        <v>10</v>
      </c>
      <c r="G24" s="23">
        <v>2.42</v>
      </c>
      <c r="H24" s="23">
        <v>0.34</v>
      </c>
      <c r="I24" s="23"/>
      <c r="J24" s="23"/>
      <c r="K24" s="23">
        <v>12.72</v>
      </c>
      <c r="L24" s="23">
        <v>429</v>
      </c>
      <c r="M24" s="147">
        <f aca="true" t="shared" si="0" ref="M24:M29">E24*L24/1000</f>
        <v>4.29</v>
      </c>
    </row>
    <row r="25" spans="1:13" ht="45.75" customHeight="1">
      <c r="A25" s="434"/>
      <c r="B25" s="434"/>
      <c r="C25" s="469"/>
      <c r="D25" s="37" t="s">
        <v>100</v>
      </c>
      <c r="E25" s="22">
        <v>60</v>
      </c>
      <c r="F25" s="22">
        <v>42</v>
      </c>
      <c r="G25" s="22">
        <v>1.01</v>
      </c>
      <c r="H25" s="22">
        <v>0.22</v>
      </c>
      <c r="I25" s="22">
        <v>9.13</v>
      </c>
      <c r="J25" s="22">
        <v>8.64</v>
      </c>
      <c r="K25" s="22">
        <v>44.8</v>
      </c>
      <c r="L25" s="22">
        <v>17.6</v>
      </c>
      <c r="M25" s="147">
        <f t="shared" si="0"/>
        <v>1.056</v>
      </c>
    </row>
    <row r="26" spans="1:13" ht="45.75" customHeight="1">
      <c r="A26" s="434"/>
      <c r="B26" s="434"/>
      <c r="C26" s="469"/>
      <c r="D26" s="37" t="s">
        <v>112</v>
      </c>
      <c r="E26" s="22">
        <v>22</v>
      </c>
      <c r="F26" s="22">
        <v>18</v>
      </c>
      <c r="G26" s="22">
        <v>0.43</v>
      </c>
      <c r="H26" s="22">
        <v>0.02</v>
      </c>
      <c r="I26" s="22">
        <v>1.13</v>
      </c>
      <c r="J26" s="22">
        <v>10.8</v>
      </c>
      <c r="K26" s="22">
        <v>6.5</v>
      </c>
      <c r="L26" s="22">
        <v>16.5</v>
      </c>
      <c r="M26" s="147">
        <f t="shared" si="0"/>
        <v>0.363</v>
      </c>
    </row>
    <row r="27" spans="1:13" ht="45.75" customHeight="1">
      <c r="A27" s="434"/>
      <c r="B27" s="434"/>
      <c r="C27" s="469"/>
      <c r="D27" s="37" t="s">
        <v>103</v>
      </c>
      <c r="E27" s="22">
        <v>11</v>
      </c>
      <c r="F27" s="22">
        <v>9</v>
      </c>
      <c r="G27" s="22">
        <v>0.03</v>
      </c>
      <c r="H27" s="22"/>
      <c r="I27" s="22">
        <v>0.87</v>
      </c>
      <c r="J27" s="22">
        <v>0.6</v>
      </c>
      <c r="K27" s="22">
        <v>4.1</v>
      </c>
      <c r="L27" s="22">
        <v>22</v>
      </c>
      <c r="M27" s="147">
        <f t="shared" si="0"/>
        <v>0.242</v>
      </c>
    </row>
    <row r="28" spans="1:13" ht="45.75" customHeight="1">
      <c r="A28" s="434"/>
      <c r="B28" s="434"/>
      <c r="C28" s="469"/>
      <c r="D28" s="37" t="s">
        <v>104</v>
      </c>
      <c r="E28" s="22">
        <v>5</v>
      </c>
      <c r="F28" s="22">
        <v>4</v>
      </c>
      <c r="G28" s="22">
        <v>0.09</v>
      </c>
      <c r="H28" s="22"/>
      <c r="I28" s="22">
        <v>0.56</v>
      </c>
      <c r="J28" s="22">
        <v>0.62</v>
      </c>
      <c r="K28" s="22">
        <v>2.6</v>
      </c>
      <c r="L28" s="22">
        <v>26.4</v>
      </c>
      <c r="M28" s="147">
        <f t="shared" si="0"/>
        <v>0.132</v>
      </c>
    </row>
    <row r="29" spans="1:13" ht="45.75" customHeight="1">
      <c r="A29" s="434"/>
      <c r="B29" s="434"/>
      <c r="C29" s="470"/>
      <c r="D29" s="37" t="s">
        <v>91</v>
      </c>
      <c r="E29" s="22">
        <v>1.5</v>
      </c>
      <c r="F29" s="22">
        <v>1.5</v>
      </c>
      <c r="G29" s="22"/>
      <c r="H29" s="22">
        <v>1.88</v>
      </c>
      <c r="I29" s="22"/>
      <c r="J29" s="22"/>
      <c r="K29" s="22">
        <v>17.46</v>
      </c>
      <c r="L29" s="22">
        <v>120</v>
      </c>
      <c r="M29" s="147">
        <f t="shared" si="0"/>
        <v>0.18</v>
      </c>
    </row>
    <row r="30" spans="1:13" ht="45.75" customHeight="1">
      <c r="A30" s="433"/>
      <c r="B30" s="433"/>
      <c r="C30" s="433"/>
      <c r="D30" s="433"/>
      <c r="E30" s="433"/>
      <c r="F30" s="433"/>
      <c r="G30" s="27">
        <f>SUM(G24:G29)</f>
        <v>3.9799999999999995</v>
      </c>
      <c r="H30" s="27">
        <f>SUM(H24:H29)</f>
        <v>2.46</v>
      </c>
      <c r="I30" s="27">
        <f>SUM(I24:I29)</f>
        <v>11.690000000000001</v>
      </c>
      <c r="J30" s="27">
        <f>SUM(J25:J29)</f>
        <v>20.660000000000004</v>
      </c>
      <c r="K30" s="27">
        <f>SUM(K24:K29)</f>
        <v>88.17999999999998</v>
      </c>
      <c r="L30" s="27"/>
      <c r="M30" s="145">
        <f>SUM(M24:M29)</f>
        <v>6.262999999999999</v>
      </c>
    </row>
    <row r="31" spans="1:13" ht="45.75" customHeight="1">
      <c r="A31" s="440" t="s">
        <v>288</v>
      </c>
      <c r="B31" s="439" t="s">
        <v>280</v>
      </c>
      <c r="C31" s="464"/>
      <c r="D31" s="37" t="s">
        <v>279</v>
      </c>
      <c r="E31" s="22">
        <v>45</v>
      </c>
      <c r="F31" s="22">
        <v>45</v>
      </c>
      <c r="G31" s="22">
        <v>4.18</v>
      </c>
      <c r="H31" s="22">
        <v>0.45</v>
      </c>
      <c r="I31" s="22">
        <v>31.3</v>
      </c>
      <c r="J31" s="22"/>
      <c r="K31" s="22">
        <v>142.65</v>
      </c>
      <c r="L31" s="22">
        <v>37.95</v>
      </c>
      <c r="M31" s="147">
        <f>L31*E31/1000</f>
        <v>1.7077500000000003</v>
      </c>
    </row>
    <row r="32" spans="1:13" ht="45.75" customHeight="1">
      <c r="A32" s="467"/>
      <c r="B32" s="467"/>
      <c r="C32" s="465"/>
      <c r="D32" s="77" t="s">
        <v>97</v>
      </c>
      <c r="E32" s="133">
        <v>4</v>
      </c>
      <c r="F32" s="133">
        <v>4</v>
      </c>
      <c r="G32" s="133">
        <v>0.01</v>
      </c>
      <c r="H32" s="133">
        <v>3.14</v>
      </c>
      <c r="I32" s="133">
        <v>0.02</v>
      </c>
      <c r="J32" s="133"/>
      <c r="K32" s="133">
        <v>29.36</v>
      </c>
      <c r="L32" s="133">
        <v>429</v>
      </c>
      <c r="M32" s="147">
        <f aca="true" t="shared" si="1" ref="M32:M37">L32*E32/1000</f>
        <v>1.716</v>
      </c>
    </row>
    <row r="33" spans="1:13" ht="45.75" customHeight="1">
      <c r="A33" s="467"/>
      <c r="B33" s="467"/>
      <c r="C33" s="465"/>
      <c r="D33" s="77" t="s">
        <v>101</v>
      </c>
      <c r="E33" s="68">
        <v>40</v>
      </c>
      <c r="F33" s="133">
        <v>40</v>
      </c>
      <c r="G33" s="133">
        <v>8</v>
      </c>
      <c r="H33" s="133">
        <v>3.92</v>
      </c>
      <c r="I33" s="133"/>
      <c r="J33" s="133"/>
      <c r="K33" s="133">
        <v>67.2</v>
      </c>
      <c r="L33" s="133">
        <v>429</v>
      </c>
      <c r="M33" s="147">
        <f t="shared" si="1"/>
        <v>17.16</v>
      </c>
    </row>
    <row r="34" spans="1:13" ht="45.75" customHeight="1">
      <c r="A34" s="467"/>
      <c r="B34" s="467"/>
      <c r="C34" s="465"/>
      <c r="D34" s="77" t="s">
        <v>103</v>
      </c>
      <c r="E34" s="133">
        <v>15</v>
      </c>
      <c r="F34" s="133">
        <v>12</v>
      </c>
      <c r="G34" s="133">
        <v>0.03</v>
      </c>
      <c r="H34" s="133"/>
      <c r="I34" s="133">
        <v>0.87</v>
      </c>
      <c r="J34" s="133">
        <v>0.8</v>
      </c>
      <c r="K34" s="133">
        <v>4.1</v>
      </c>
      <c r="L34" s="133">
        <v>22</v>
      </c>
      <c r="M34" s="147">
        <f t="shared" si="1"/>
        <v>0.33</v>
      </c>
    </row>
    <row r="35" spans="1:13" ht="45.75" customHeight="1">
      <c r="A35" s="467"/>
      <c r="B35" s="467"/>
      <c r="C35" s="465"/>
      <c r="D35" s="77" t="s">
        <v>104</v>
      </c>
      <c r="E35" s="133">
        <v>15</v>
      </c>
      <c r="F35" s="133">
        <v>12</v>
      </c>
      <c r="G35" s="133">
        <v>0.17</v>
      </c>
      <c r="H35" s="133"/>
      <c r="I35" s="133">
        <v>1.1</v>
      </c>
      <c r="J35" s="133">
        <v>1.68</v>
      </c>
      <c r="K35" s="133">
        <v>4.95</v>
      </c>
      <c r="L35" s="133">
        <v>26.4</v>
      </c>
      <c r="M35" s="147">
        <f t="shared" si="1"/>
        <v>0.396</v>
      </c>
    </row>
    <row r="36" spans="1:13" ht="45.75" customHeight="1">
      <c r="A36" s="467"/>
      <c r="B36" s="467"/>
      <c r="C36" s="465"/>
      <c r="D36" s="77" t="s">
        <v>87</v>
      </c>
      <c r="E36" s="133">
        <v>3</v>
      </c>
      <c r="F36" s="133">
        <v>3</v>
      </c>
      <c r="G36" s="133">
        <v>0.28</v>
      </c>
      <c r="H36" s="133">
        <v>0.03</v>
      </c>
      <c r="I36" s="133">
        <v>2.09</v>
      </c>
      <c r="J36" s="133"/>
      <c r="K36" s="133">
        <v>9.51</v>
      </c>
      <c r="L36" s="133">
        <v>32.9</v>
      </c>
      <c r="M36" s="147">
        <f t="shared" si="1"/>
        <v>0.09869999999999998</v>
      </c>
    </row>
    <row r="37" spans="1:13" ht="45.75" customHeight="1">
      <c r="A37" s="467"/>
      <c r="B37" s="467"/>
      <c r="C37" s="466"/>
      <c r="D37" s="77" t="s">
        <v>91</v>
      </c>
      <c r="E37" s="22">
        <v>4</v>
      </c>
      <c r="F37" s="22">
        <v>4</v>
      </c>
      <c r="G37" s="22"/>
      <c r="H37" s="22">
        <v>3.75</v>
      </c>
      <c r="I37" s="22"/>
      <c r="J37" s="22"/>
      <c r="K37" s="22">
        <v>34.92</v>
      </c>
      <c r="L37" s="24">
        <v>120</v>
      </c>
      <c r="M37" s="147">
        <f t="shared" si="1"/>
        <v>0.48</v>
      </c>
    </row>
    <row r="38" spans="1:13" ht="45.75" customHeight="1">
      <c r="A38" s="433"/>
      <c r="B38" s="433"/>
      <c r="C38" s="433"/>
      <c r="D38" s="433"/>
      <c r="E38" s="433"/>
      <c r="F38" s="433"/>
      <c r="G38" s="27">
        <f>SUM(G31:G37)</f>
        <v>12.669999999999998</v>
      </c>
      <c r="H38" s="27">
        <f>SUM(H31:H37)</f>
        <v>11.29</v>
      </c>
      <c r="I38" s="27">
        <f>SUM(I31:I37)</f>
        <v>35.379999999999995</v>
      </c>
      <c r="J38" s="27">
        <f>SUM(J31:J37)</f>
        <v>2.48</v>
      </c>
      <c r="K38" s="27">
        <f>SUM(K31:K37)</f>
        <v>292.69</v>
      </c>
      <c r="L38" s="27"/>
      <c r="M38" s="145">
        <f>SUM(M31:M37)</f>
        <v>21.888450000000002</v>
      </c>
    </row>
    <row r="39" spans="1:13" ht="45.75" customHeight="1">
      <c r="A39" s="267" t="s">
        <v>304</v>
      </c>
      <c r="B39" s="267">
        <v>150</v>
      </c>
      <c r="C39" s="267">
        <v>67</v>
      </c>
      <c r="D39" s="28" t="s">
        <v>233</v>
      </c>
      <c r="E39" s="24">
        <v>9</v>
      </c>
      <c r="F39" s="24">
        <v>9</v>
      </c>
      <c r="G39" s="24"/>
      <c r="H39" s="24">
        <v>0.4</v>
      </c>
      <c r="I39" s="24">
        <v>0.56</v>
      </c>
      <c r="J39" s="24">
        <v>0.72</v>
      </c>
      <c r="K39" s="24">
        <v>25.11</v>
      </c>
      <c r="L39" s="23">
        <v>214.5</v>
      </c>
      <c r="M39" s="147">
        <f>L39*E39/1000</f>
        <v>1.9305</v>
      </c>
    </row>
    <row r="40" spans="1:13" ht="45.75" customHeight="1">
      <c r="A40" s="269"/>
      <c r="B40" s="269"/>
      <c r="C40" s="269"/>
      <c r="D40" s="41" t="s">
        <v>13</v>
      </c>
      <c r="E40" s="23">
        <v>8</v>
      </c>
      <c r="F40" s="23">
        <v>8</v>
      </c>
      <c r="G40" s="23"/>
      <c r="H40" s="23"/>
      <c r="I40" s="23">
        <v>9.55</v>
      </c>
      <c r="J40" s="23"/>
      <c r="K40" s="23">
        <v>39</v>
      </c>
      <c r="L40" s="23">
        <v>47.95</v>
      </c>
      <c r="M40" s="147">
        <f>L40*E40/1000</f>
        <v>0.3836</v>
      </c>
    </row>
    <row r="41" spans="1:13" ht="45.75" customHeight="1">
      <c r="A41" s="433"/>
      <c r="B41" s="433"/>
      <c r="C41" s="433"/>
      <c r="D41" s="433"/>
      <c r="E41" s="433"/>
      <c r="F41" s="433"/>
      <c r="G41" s="27">
        <f>SUM(G39:G40)</f>
        <v>0</v>
      </c>
      <c r="H41" s="27">
        <f>SUM(H39:H40)</f>
        <v>0.4</v>
      </c>
      <c r="I41" s="27">
        <f>SUM(I39:I40)</f>
        <v>10.110000000000001</v>
      </c>
      <c r="J41" s="27">
        <f>SUM(J39:J40)</f>
        <v>0.72</v>
      </c>
      <c r="K41" s="27">
        <f>SUM(K39:K40)</f>
        <v>64.11</v>
      </c>
      <c r="L41" s="27"/>
      <c r="M41" s="145">
        <f>SUM(M39:M40)</f>
        <v>2.3141000000000003</v>
      </c>
    </row>
    <row r="42" spans="1:13" ht="45.75" customHeight="1">
      <c r="A42" s="57" t="s">
        <v>43</v>
      </c>
      <c r="B42" s="46">
        <v>35</v>
      </c>
      <c r="C42" s="46"/>
      <c r="D42" s="41" t="s">
        <v>24</v>
      </c>
      <c r="E42" s="23">
        <v>35</v>
      </c>
      <c r="F42" s="23">
        <v>35</v>
      </c>
      <c r="G42" s="23">
        <v>1.82</v>
      </c>
      <c r="H42" s="23">
        <v>0.42</v>
      </c>
      <c r="I42" s="23">
        <v>15.48</v>
      </c>
      <c r="J42" s="23"/>
      <c r="K42" s="23">
        <v>74.9</v>
      </c>
      <c r="L42" s="23">
        <v>53.16</v>
      </c>
      <c r="M42" s="148">
        <f>E42*L42/1000</f>
        <v>1.8605999999999998</v>
      </c>
    </row>
    <row r="43" spans="1:13" ht="45.75" customHeight="1">
      <c r="A43" s="435" t="s">
        <v>28</v>
      </c>
      <c r="B43" s="435"/>
      <c r="C43" s="435"/>
      <c r="D43" s="435"/>
      <c r="E43" s="435"/>
      <c r="F43" s="435"/>
      <c r="G43" s="303">
        <f>G30+G38+G41+G42</f>
        <v>18.47</v>
      </c>
      <c r="H43" s="303">
        <f>H30+H38+H41+H42</f>
        <v>14.57</v>
      </c>
      <c r="I43" s="303">
        <f>I30+I38+I41+I42</f>
        <v>72.66</v>
      </c>
      <c r="J43" s="303">
        <f>J30+J38+J41</f>
        <v>23.860000000000003</v>
      </c>
      <c r="K43" s="303">
        <f>K30+K38+K41+K42</f>
        <v>519.88</v>
      </c>
      <c r="L43" s="303"/>
      <c r="M43" s="279">
        <f>M30+M38+M41+M42</f>
        <v>32.32615</v>
      </c>
    </row>
    <row r="44" spans="1:13" ht="45.75" customHeight="1">
      <c r="A44" s="451" t="s">
        <v>25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27"/>
      <c r="M44" s="147"/>
    </row>
    <row r="45" spans="1:13" ht="45.75" customHeight="1">
      <c r="A45" s="440" t="s">
        <v>106</v>
      </c>
      <c r="B45" s="439">
        <v>150</v>
      </c>
      <c r="C45" s="439">
        <v>47</v>
      </c>
      <c r="D45" s="37" t="s">
        <v>107</v>
      </c>
      <c r="E45" s="22">
        <v>40</v>
      </c>
      <c r="F45" s="22">
        <v>34.8</v>
      </c>
      <c r="G45" s="22">
        <v>5.08</v>
      </c>
      <c r="H45" s="22">
        <v>4</v>
      </c>
      <c r="I45" s="22">
        <v>0.24</v>
      </c>
      <c r="J45" s="22"/>
      <c r="K45" s="22">
        <v>54.64</v>
      </c>
      <c r="L45" s="22">
        <v>165</v>
      </c>
      <c r="M45" s="147">
        <f>E45*L45/1000</f>
        <v>6.6</v>
      </c>
    </row>
    <row r="46" spans="1:13" ht="45.75" customHeight="1">
      <c r="A46" s="456"/>
      <c r="B46" s="456"/>
      <c r="C46" s="439"/>
      <c r="D46" s="37" t="s">
        <v>88</v>
      </c>
      <c r="E46" s="23">
        <v>100</v>
      </c>
      <c r="F46" s="23">
        <v>100</v>
      </c>
      <c r="G46" s="23">
        <v>2.8</v>
      </c>
      <c r="H46" s="23">
        <v>3.2</v>
      </c>
      <c r="I46" s="23">
        <v>4.7</v>
      </c>
      <c r="J46" s="23">
        <v>1.3</v>
      </c>
      <c r="K46" s="23">
        <v>59</v>
      </c>
      <c r="L46" s="23">
        <v>40.7</v>
      </c>
      <c r="M46" s="147">
        <f>E46*L46/1000</f>
        <v>4.07</v>
      </c>
    </row>
    <row r="47" spans="1:13" ht="45.75" customHeight="1">
      <c r="A47" s="456"/>
      <c r="B47" s="456"/>
      <c r="C47" s="439"/>
      <c r="D47" s="37" t="s">
        <v>97</v>
      </c>
      <c r="E47" s="22">
        <v>5</v>
      </c>
      <c r="F47" s="22">
        <v>5</v>
      </c>
      <c r="G47" s="22">
        <v>0.02</v>
      </c>
      <c r="H47" s="22">
        <v>3.92</v>
      </c>
      <c r="I47" s="22">
        <v>0.02</v>
      </c>
      <c r="J47" s="22"/>
      <c r="K47" s="22">
        <v>36.7</v>
      </c>
      <c r="L47" s="22">
        <v>429</v>
      </c>
      <c r="M47" s="147">
        <f>E47*L47/1000</f>
        <v>2.145</v>
      </c>
    </row>
    <row r="48" spans="1:13" ht="45.75" customHeight="1">
      <c r="A48" s="433"/>
      <c r="B48" s="433"/>
      <c r="C48" s="433"/>
      <c r="D48" s="433"/>
      <c r="E48" s="433"/>
      <c r="F48" s="433"/>
      <c r="G48" s="27">
        <f>SUM(G45:G47)</f>
        <v>7.8999999999999995</v>
      </c>
      <c r="H48" s="27">
        <f>SUM(H45:H47)</f>
        <v>11.120000000000001</v>
      </c>
      <c r="I48" s="27">
        <f>SUM(I45:I47)</f>
        <v>4.96</v>
      </c>
      <c r="J48" s="27">
        <f>SUM(J45:J47)</f>
        <v>1.3</v>
      </c>
      <c r="K48" s="27">
        <f>SUM(K45:K47)</f>
        <v>150.34</v>
      </c>
      <c r="L48" s="27"/>
      <c r="M48" s="145">
        <f>SUM(M45:M47)</f>
        <v>12.815</v>
      </c>
    </row>
    <row r="49" spans="1:13" ht="45.75" customHeight="1">
      <c r="A49" s="440" t="s">
        <v>52</v>
      </c>
      <c r="B49" s="439">
        <v>200</v>
      </c>
      <c r="C49" s="439">
        <v>56</v>
      </c>
      <c r="D49" s="37" t="s">
        <v>94</v>
      </c>
      <c r="E49" s="23">
        <v>1</v>
      </c>
      <c r="F49" s="23">
        <v>1</v>
      </c>
      <c r="G49" s="23">
        <v>0.24</v>
      </c>
      <c r="H49" s="23">
        <v>0.17</v>
      </c>
      <c r="I49" s="23">
        <v>0.24</v>
      </c>
      <c r="J49" s="23"/>
      <c r="K49" s="23">
        <v>3.8</v>
      </c>
      <c r="L49" s="23">
        <v>605</v>
      </c>
      <c r="M49" s="147">
        <f>E49*L49/1000</f>
        <v>0.605</v>
      </c>
    </row>
    <row r="50" spans="1:13" ht="45.75" customHeight="1">
      <c r="A50" s="456"/>
      <c r="B50" s="456"/>
      <c r="C50" s="439"/>
      <c r="D50" s="37" t="s">
        <v>90</v>
      </c>
      <c r="E50" s="22">
        <v>10</v>
      </c>
      <c r="F50" s="22">
        <v>10</v>
      </c>
      <c r="G50" s="22"/>
      <c r="H50" s="22"/>
      <c r="I50" s="22">
        <v>14.3</v>
      </c>
      <c r="J50" s="22"/>
      <c r="K50" s="22">
        <v>58.5</v>
      </c>
      <c r="L50" s="22">
        <v>47.95</v>
      </c>
      <c r="M50" s="147">
        <f>E50*L50/1000</f>
        <v>0.4795</v>
      </c>
    </row>
    <row r="51" spans="1:13" ht="45.75" customHeight="1">
      <c r="A51" s="456"/>
      <c r="B51" s="456"/>
      <c r="C51" s="439"/>
      <c r="D51" s="37" t="s">
        <v>88</v>
      </c>
      <c r="E51" s="23">
        <v>100</v>
      </c>
      <c r="F51" s="23">
        <v>100</v>
      </c>
      <c r="G51" s="23">
        <v>2.8</v>
      </c>
      <c r="H51" s="23">
        <v>3.2</v>
      </c>
      <c r="I51" s="23">
        <v>4.7</v>
      </c>
      <c r="J51" s="23">
        <v>1.3</v>
      </c>
      <c r="K51" s="23">
        <v>59</v>
      </c>
      <c r="L51" s="23">
        <v>40.7</v>
      </c>
      <c r="M51" s="147">
        <f>E51*L51/1000</f>
        <v>4.07</v>
      </c>
    </row>
    <row r="52" spans="1:13" ht="45.75" customHeight="1">
      <c r="A52" s="433"/>
      <c r="B52" s="433"/>
      <c r="C52" s="433"/>
      <c r="D52" s="433"/>
      <c r="E52" s="433"/>
      <c r="F52" s="433"/>
      <c r="G52" s="27">
        <f>SUM(G49+G51)</f>
        <v>3.04</v>
      </c>
      <c r="H52" s="27">
        <f>SUM(H49:H51)</f>
        <v>3.37</v>
      </c>
      <c r="I52" s="27">
        <f>SUM(I49:I51)</f>
        <v>19.240000000000002</v>
      </c>
      <c r="J52" s="27">
        <f>SUM(J49:J51)</f>
        <v>1.3</v>
      </c>
      <c r="K52" s="27">
        <f>SUM(K49:K51)</f>
        <v>121.3</v>
      </c>
      <c r="L52" s="27"/>
      <c r="M52" s="145">
        <f>SUM(M49:M51)</f>
        <v>5.1545000000000005</v>
      </c>
    </row>
    <row r="53" spans="1:13" ht="45.75" customHeight="1">
      <c r="A53" s="183" t="s">
        <v>50</v>
      </c>
      <c r="B53" s="36">
        <v>25</v>
      </c>
      <c r="C53" s="36"/>
      <c r="D53" s="37" t="s">
        <v>45</v>
      </c>
      <c r="E53" s="22">
        <v>25</v>
      </c>
      <c r="F53" s="22">
        <v>25</v>
      </c>
      <c r="G53" s="22">
        <v>2.13</v>
      </c>
      <c r="H53" s="22">
        <v>0.33</v>
      </c>
      <c r="I53" s="22">
        <v>13.9</v>
      </c>
      <c r="J53" s="22"/>
      <c r="K53" s="22">
        <v>68.7</v>
      </c>
      <c r="L53" s="22">
        <v>60.18</v>
      </c>
      <c r="M53" s="148">
        <f>E53*L53/1000</f>
        <v>1.5045</v>
      </c>
    </row>
    <row r="54" spans="1:13" ht="45.75" customHeight="1">
      <c r="A54" s="510"/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22"/>
      <c r="M54" s="147"/>
    </row>
    <row r="55" spans="1:13" ht="45.75" customHeight="1">
      <c r="A55" s="26" t="s">
        <v>258</v>
      </c>
      <c r="B55" s="27">
        <v>15</v>
      </c>
      <c r="C55" s="27"/>
      <c r="D55" s="49" t="s">
        <v>259</v>
      </c>
      <c r="E55" s="23">
        <v>15</v>
      </c>
      <c r="F55" s="23">
        <v>15</v>
      </c>
      <c r="G55" s="23">
        <v>0.88</v>
      </c>
      <c r="H55" s="23">
        <v>2.16</v>
      </c>
      <c r="I55" s="23">
        <v>8.04</v>
      </c>
      <c r="J55" s="23"/>
      <c r="K55" s="23">
        <v>55.2</v>
      </c>
      <c r="L55" s="24">
        <v>110</v>
      </c>
      <c r="M55" s="145">
        <f>L55*E55/1000</f>
        <v>1.65</v>
      </c>
    </row>
    <row r="56" spans="1:13" s="7" customFormat="1" ht="42" customHeight="1">
      <c r="A56" s="435" t="s">
        <v>30</v>
      </c>
      <c r="B56" s="435"/>
      <c r="C56" s="435"/>
      <c r="D56" s="435"/>
      <c r="E56" s="435"/>
      <c r="F56" s="435"/>
      <c r="G56" s="303">
        <f>G48+G52+G53+G55</f>
        <v>13.950000000000001</v>
      </c>
      <c r="H56" s="303">
        <f>H48+H52+H53+H55</f>
        <v>16.980000000000004</v>
      </c>
      <c r="I56" s="303">
        <f>I48+I52+I53+I55</f>
        <v>46.14</v>
      </c>
      <c r="J56" s="303">
        <f>J48+J52</f>
        <v>2.6</v>
      </c>
      <c r="K56" s="303">
        <f>K48+K52+K53</f>
        <v>340.34</v>
      </c>
      <c r="L56" s="303"/>
      <c r="M56" s="279">
        <f>M48+M52+M53+M55</f>
        <v>21.124</v>
      </c>
    </row>
    <row r="57" spans="1:13" ht="45.75" customHeight="1">
      <c r="A57" s="432" t="s">
        <v>31</v>
      </c>
      <c r="B57" s="432"/>
      <c r="C57" s="432"/>
      <c r="D57" s="432"/>
      <c r="E57" s="432"/>
      <c r="F57" s="432"/>
      <c r="G57" s="304">
        <f>G20+G43+G56</f>
        <v>41.76</v>
      </c>
      <c r="H57" s="304">
        <f>H20+H43+H56</f>
        <v>47.910000000000004</v>
      </c>
      <c r="I57" s="304">
        <f>I20+I43+I56</f>
        <v>174.81</v>
      </c>
      <c r="J57" s="298">
        <f>J20+J22+J43+J56</f>
        <v>304.98</v>
      </c>
      <c r="K57" s="304">
        <f>K20+K43+K56</f>
        <v>1277.9399999999998</v>
      </c>
      <c r="L57" s="304"/>
      <c r="M57" s="281">
        <f>M20+M22+M43+M56</f>
        <v>81.8934</v>
      </c>
    </row>
    <row r="58" spans="1:12" ht="45.75" customHeight="1">
      <c r="A58" s="57"/>
      <c r="E58" s="24"/>
      <c r="F58" s="24"/>
      <c r="G58" s="24"/>
      <c r="H58" s="24"/>
      <c r="I58" s="24"/>
      <c r="J58" s="24"/>
      <c r="K58" s="24"/>
      <c r="L58" s="24"/>
    </row>
  </sheetData>
  <sheetProtection/>
  <mergeCells count="39">
    <mergeCell ref="A44:K44"/>
    <mergeCell ref="A45:A47"/>
    <mergeCell ref="A54:K54"/>
    <mergeCell ref="A52:F52"/>
    <mergeCell ref="A19:F19"/>
    <mergeCell ref="A20:F20"/>
    <mergeCell ref="B49:B51"/>
    <mergeCell ref="B45:B47"/>
    <mergeCell ref="A48:F48"/>
    <mergeCell ref="A57:F57"/>
    <mergeCell ref="A24:A29"/>
    <mergeCell ref="B24:B29"/>
    <mergeCell ref="A31:A37"/>
    <mergeCell ref="B31:B37"/>
    <mergeCell ref="C45:C47"/>
    <mergeCell ref="C31:C37"/>
    <mergeCell ref="A38:F38"/>
    <mergeCell ref="A49:A51"/>
    <mergeCell ref="A56:F56"/>
    <mergeCell ref="A7:M7"/>
    <mergeCell ref="C8:C11"/>
    <mergeCell ref="C16:C18"/>
    <mergeCell ref="B8:B11"/>
    <mergeCell ref="A13:A14"/>
    <mergeCell ref="A43:F43"/>
    <mergeCell ref="A41:F41"/>
    <mergeCell ref="A23:M23"/>
    <mergeCell ref="C24:C29"/>
    <mergeCell ref="A8:A11"/>
    <mergeCell ref="A6:K6"/>
    <mergeCell ref="A12:F12"/>
    <mergeCell ref="A15:F15"/>
    <mergeCell ref="A16:A18"/>
    <mergeCell ref="B16:B18"/>
    <mergeCell ref="C49:C51"/>
    <mergeCell ref="A21:N21"/>
    <mergeCell ref="C13:C14"/>
    <mergeCell ref="A30:F30"/>
    <mergeCell ref="B13:B14"/>
  </mergeCells>
  <printOptions/>
  <pageMargins left="0.34" right="0.28" top="0.75" bottom="0.75" header="0.3" footer="0.3"/>
  <pageSetup horizontalDpi="600" verticalDpi="600" orientation="portrait" paperSize="9" scale="2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31"/>
  <sheetViews>
    <sheetView view="pageBreakPreview" zoomScale="30" zoomScaleNormal="87" zoomScaleSheetLayoutView="30" zoomScalePageLayoutView="0" workbookViewId="0" topLeftCell="A16">
      <selection activeCell="L21" sqref="L21"/>
    </sheetView>
  </sheetViews>
  <sheetFormatPr defaultColWidth="9.140625" defaultRowHeight="15"/>
  <cols>
    <col min="1" max="1" width="59.140625" style="57" customWidth="1"/>
    <col min="2" max="2" width="30.140625" style="57" customWidth="1"/>
    <col min="3" max="3" width="30.7109375" style="57" customWidth="1"/>
    <col min="4" max="4" width="75.8515625" style="28" customWidth="1"/>
    <col min="5" max="5" width="27.421875" style="24" customWidth="1"/>
    <col min="6" max="6" width="26.7109375" style="24" customWidth="1"/>
    <col min="7" max="10" width="22.7109375" style="24" customWidth="1"/>
    <col min="11" max="11" width="41.57421875" style="24" customWidth="1"/>
    <col min="12" max="12" width="26.28125" style="24" customWidth="1"/>
    <col min="13" max="13" width="21.140625" style="28" customWidth="1"/>
  </cols>
  <sheetData>
    <row r="1" spans="1:13" ht="35.25">
      <c r="A1" s="73"/>
      <c r="B1" s="138"/>
      <c r="C1" s="138"/>
      <c r="D1" s="138" t="s">
        <v>141</v>
      </c>
      <c r="E1" s="64"/>
      <c r="F1" s="64"/>
      <c r="G1" s="64"/>
      <c r="H1" s="64"/>
      <c r="I1" s="64"/>
      <c r="J1" s="64"/>
      <c r="K1" s="71" t="s">
        <v>338</v>
      </c>
      <c r="L1" s="71"/>
      <c r="M1" s="139"/>
    </row>
    <row r="2" spans="1:13" ht="35.25">
      <c r="A2" s="73"/>
      <c r="B2" s="138"/>
      <c r="C2" s="138"/>
      <c r="D2" s="182" t="s">
        <v>153</v>
      </c>
      <c r="E2" s="64"/>
      <c r="F2" s="64"/>
      <c r="G2" s="64"/>
      <c r="H2" s="64"/>
      <c r="I2" s="64"/>
      <c r="J2" s="64"/>
      <c r="K2" s="64"/>
      <c r="L2" s="64"/>
      <c r="M2" s="139"/>
    </row>
    <row r="3" spans="1:13" ht="97.5" customHeight="1">
      <c r="A3" s="46" t="s">
        <v>0</v>
      </c>
      <c r="B3" s="46" t="s">
        <v>1</v>
      </c>
      <c r="C3" s="36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132" t="s">
        <v>205</v>
      </c>
    </row>
    <row r="4" spans="1:12" ht="45.75" customHeight="1">
      <c r="A4" s="451" t="s">
        <v>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7"/>
    </row>
    <row r="5" spans="1:13" ht="45.75" customHeight="1">
      <c r="A5" s="483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5"/>
    </row>
    <row r="6" spans="1:13" ht="45.75" customHeight="1">
      <c r="A6" s="436" t="s">
        <v>55</v>
      </c>
      <c r="B6" s="439">
        <v>150</v>
      </c>
      <c r="C6" s="439">
        <v>14</v>
      </c>
      <c r="D6" s="41" t="s">
        <v>33</v>
      </c>
      <c r="E6" s="61">
        <v>30</v>
      </c>
      <c r="F6" s="23">
        <v>30</v>
      </c>
      <c r="G6" s="23">
        <v>1.57</v>
      </c>
      <c r="H6" s="23">
        <v>0.22</v>
      </c>
      <c r="I6" s="23">
        <v>17.75</v>
      </c>
      <c r="J6" s="23"/>
      <c r="K6" s="23">
        <v>81.5</v>
      </c>
      <c r="L6" s="22">
        <v>50.05</v>
      </c>
      <c r="M6" s="152">
        <f>L6*E6/1000</f>
        <v>1.5015</v>
      </c>
    </row>
    <row r="7" spans="1:13" ht="45.75" customHeight="1">
      <c r="A7" s="436"/>
      <c r="B7" s="439"/>
      <c r="C7" s="439"/>
      <c r="D7" s="41" t="s">
        <v>23</v>
      </c>
      <c r="E7" s="23">
        <v>100</v>
      </c>
      <c r="F7" s="23">
        <v>100</v>
      </c>
      <c r="G7" s="23">
        <v>2.8</v>
      </c>
      <c r="H7" s="23">
        <v>3.2</v>
      </c>
      <c r="I7" s="23">
        <v>4.7</v>
      </c>
      <c r="J7" s="23">
        <v>1.3</v>
      </c>
      <c r="K7" s="23">
        <v>59</v>
      </c>
      <c r="L7" s="23">
        <v>40.7</v>
      </c>
      <c r="M7" s="152">
        <f>L7*E7/1000</f>
        <v>4.07</v>
      </c>
    </row>
    <row r="8" spans="1:13" ht="45.75" customHeight="1">
      <c r="A8" s="436"/>
      <c r="B8" s="439"/>
      <c r="C8" s="439"/>
      <c r="D8" s="41" t="s">
        <v>13</v>
      </c>
      <c r="E8" s="23">
        <v>5</v>
      </c>
      <c r="F8" s="23">
        <v>5</v>
      </c>
      <c r="G8" s="23"/>
      <c r="H8" s="23"/>
      <c r="I8" s="23">
        <v>4.77</v>
      </c>
      <c r="J8" s="23"/>
      <c r="K8" s="23">
        <v>19.5</v>
      </c>
      <c r="L8" s="23">
        <v>47.95</v>
      </c>
      <c r="M8" s="152">
        <f>L8*E8/1000</f>
        <v>0.23975</v>
      </c>
    </row>
    <row r="9" spans="1:13" ht="45.75" customHeight="1">
      <c r="A9" s="436"/>
      <c r="B9" s="439"/>
      <c r="C9" s="439"/>
      <c r="D9" s="41" t="s">
        <v>11</v>
      </c>
      <c r="E9" s="23">
        <v>5</v>
      </c>
      <c r="F9" s="23">
        <v>5</v>
      </c>
      <c r="G9" s="23">
        <v>0.02</v>
      </c>
      <c r="H9" s="23">
        <v>3.92</v>
      </c>
      <c r="I9" s="23">
        <v>0.02</v>
      </c>
      <c r="J9" s="23"/>
      <c r="K9" s="23">
        <v>36.7</v>
      </c>
      <c r="L9" s="22">
        <v>429</v>
      </c>
      <c r="M9" s="152">
        <f>L9*E9/1000</f>
        <v>2.145</v>
      </c>
    </row>
    <row r="10" spans="1:13" ht="45.75" customHeight="1">
      <c r="A10" s="433"/>
      <c r="B10" s="433"/>
      <c r="C10" s="433"/>
      <c r="D10" s="433"/>
      <c r="E10" s="433"/>
      <c r="F10" s="433"/>
      <c r="G10" s="27">
        <f>SUM(G6:G9)</f>
        <v>4.39</v>
      </c>
      <c r="H10" s="27">
        <f>SUM(H6:H9)</f>
        <v>7.34</v>
      </c>
      <c r="I10" s="27">
        <f>SUM(I6:I9)</f>
        <v>27.24</v>
      </c>
      <c r="J10" s="27">
        <f>J7</f>
        <v>1.3</v>
      </c>
      <c r="K10" s="27">
        <f>SUM(K6:K9)</f>
        <v>196.7</v>
      </c>
      <c r="L10" s="27"/>
      <c r="M10" s="149">
        <f>SUM(M6:M9)</f>
        <v>7.956250000000001</v>
      </c>
    </row>
    <row r="11" spans="1:13" ht="45.75" customHeight="1">
      <c r="A11" s="519" t="s">
        <v>99</v>
      </c>
      <c r="B11" s="452" t="s">
        <v>167</v>
      </c>
      <c r="C11" s="452"/>
      <c r="D11" s="37" t="s">
        <v>45</v>
      </c>
      <c r="E11" s="22">
        <v>30</v>
      </c>
      <c r="F11" s="22">
        <v>30</v>
      </c>
      <c r="G11" s="22">
        <v>2.13</v>
      </c>
      <c r="H11" s="22">
        <v>0.33</v>
      </c>
      <c r="I11" s="22">
        <v>13.9</v>
      </c>
      <c r="J11" s="22"/>
      <c r="K11" s="22">
        <v>68.7</v>
      </c>
      <c r="L11" s="22">
        <v>60.18</v>
      </c>
      <c r="M11" s="152">
        <f>E11*L11/1000</f>
        <v>1.8054000000000001</v>
      </c>
    </row>
    <row r="12" spans="1:13" ht="45.75" customHeight="1">
      <c r="A12" s="519"/>
      <c r="B12" s="451"/>
      <c r="C12" s="452"/>
      <c r="D12" s="37" t="s">
        <v>97</v>
      </c>
      <c r="E12" s="23">
        <v>7</v>
      </c>
      <c r="F12" s="23">
        <v>7</v>
      </c>
      <c r="G12" s="23">
        <v>0.02</v>
      </c>
      <c r="H12" s="23">
        <v>5.49</v>
      </c>
      <c r="I12" s="23">
        <v>0.03</v>
      </c>
      <c r="J12" s="23"/>
      <c r="K12" s="23">
        <v>51.38</v>
      </c>
      <c r="L12" s="23">
        <v>429</v>
      </c>
      <c r="M12" s="152">
        <f>E12*L12/1000</f>
        <v>3.003</v>
      </c>
    </row>
    <row r="13" spans="1:13" ht="45.75" customHeight="1">
      <c r="A13" s="433"/>
      <c r="B13" s="433"/>
      <c r="C13" s="433"/>
      <c r="D13" s="433"/>
      <c r="E13" s="433"/>
      <c r="F13" s="433"/>
      <c r="G13" s="27">
        <f>SUM(G11:G12)</f>
        <v>2.15</v>
      </c>
      <c r="H13" s="27">
        <f>SUM(H11:H12)</f>
        <v>5.82</v>
      </c>
      <c r="I13" s="27">
        <f>SUM(I11:I12)</f>
        <v>13.93</v>
      </c>
      <c r="J13" s="27"/>
      <c r="K13" s="27">
        <f>SUM(K11:K12)</f>
        <v>120.08000000000001</v>
      </c>
      <c r="L13" s="27"/>
      <c r="M13" s="149">
        <f>SUM(M11:M12)</f>
        <v>4.808400000000001</v>
      </c>
    </row>
    <row r="14" spans="1:13" ht="45.75" customHeight="1">
      <c r="A14" s="440" t="s">
        <v>226</v>
      </c>
      <c r="B14" s="439">
        <v>200</v>
      </c>
      <c r="C14" s="464">
        <v>16</v>
      </c>
      <c r="D14" s="37" t="s">
        <v>226</v>
      </c>
      <c r="E14" s="23">
        <v>1</v>
      </c>
      <c r="F14" s="23">
        <v>1</v>
      </c>
      <c r="G14" s="23"/>
      <c r="H14" s="23"/>
      <c r="I14" s="23">
        <v>0.64</v>
      </c>
      <c r="J14" s="23"/>
      <c r="K14" s="23">
        <v>2.94</v>
      </c>
      <c r="L14" s="23">
        <v>1100</v>
      </c>
      <c r="M14" s="152">
        <f>E14*L14/1000</f>
        <v>1.1</v>
      </c>
    </row>
    <row r="15" spans="1:13" ht="45.75" customHeight="1">
      <c r="A15" s="456"/>
      <c r="B15" s="456"/>
      <c r="C15" s="465"/>
      <c r="D15" s="37" t="s">
        <v>90</v>
      </c>
      <c r="E15" s="22">
        <v>10</v>
      </c>
      <c r="F15" s="22">
        <v>10</v>
      </c>
      <c r="G15" s="22"/>
      <c r="H15" s="22"/>
      <c r="I15" s="22">
        <v>9.5</v>
      </c>
      <c r="J15" s="22"/>
      <c r="K15" s="22">
        <v>39</v>
      </c>
      <c r="L15" s="22">
        <v>47.95</v>
      </c>
      <c r="M15" s="152">
        <f>E15*L15/1000</f>
        <v>0.4795</v>
      </c>
    </row>
    <row r="16" spans="1:13" ht="45.75" customHeight="1">
      <c r="A16" s="456"/>
      <c r="B16" s="456"/>
      <c r="C16" s="466"/>
      <c r="D16" s="37" t="s">
        <v>88</v>
      </c>
      <c r="E16" s="23">
        <v>100</v>
      </c>
      <c r="F16" s="23">
        <v>100</v>
      </c>
      <c r="G16" s="23">
        <v>2.8</v>
      </c>
      <c r="H16" s="23">
        <v>3.2</v>
      </c>
      <c r="I16" s="23">
        <v>4.7</v>
      </c>
      <c r="J16" s="23">
        <v>1.3</v>
      </c>
      <c r="K16" s="23">
        <v>59</v>
      </c>
      <c r="L16" s="23">
        <v>40.7</v>
      </c>
      <c r="M16" s="152">
        <f>E16*L16/1000</f>
        <v>4.07</v>
      </c>
    </row>
    <row r="17" spans="1:13" ht="45.75" customHeight="1">
      <c r="A17" s="433"/>
      <c r="B17" s="433"/>
      <c r="C17" s="433"/>
      <c r="D17" s="433"/>
      <c r="E17" s="433"/>
      <c r="F17" s="433"/>
      <c r="G17" s="27">
        <f>SUM(G14:G16)</f>
        <v>2.8</v>
      </c>
      <c r="H17" s="27">
        <f>SUM(H14:H16)</f>
        <v>3.2</v>
      </c>
      <c r="I17" s="27">
        <f>SUM(I14:I16)</f>
        <v>14.84</v>
      </c>
      <c r="J17" s="27">
        <f>J16</f>
        <v>1.3</v>
      </c>
      <c r="K17" s="27">
        <f>SUM(K14:K16)</f>
        <v>100.94</v>
      </c>
      <c r="L17" s="27"/>
      <c r="M17" s="149">
        <f>SUM(M14:M16)</f>
        <v>5.649500000000001</v>
      </c>
    </row>
    <row r="18" spans="1:13" ht="45.75" customHeight="1">
      <c r="A18" s="435" t="s">
        <v>29</v>
      </c>
      <c r="B18" s="435"/>
      <c r="C18" s="435"/>
      <c r="D18" s="435"/>
      <c r="E18" s="435"/>
      <c r="F18" s="435"/>
      <c r="G18" s="303">
        <f>G10+G13+G17</f>
        <v>9.34</v>
      </c>
      <c r="H18" s="303">
        <f>H10+H13+H17</f>
        <v>16.36</v>
      </c>
      <c r="I18" s="303">
        <f>I10+I13+I17</f>
        <v>56.010000000000005</v>
      </c>
      <c r="J18" s="303">
        <f>J10+J13+J17</f>
        <v>2.6</v>
      </c>
      <c r="K18" s="303">
        <f>K10+K13+K17</f>
        <v>417.71999999999997</v>
      </c>
      <c r="L18" s="303"/>
      <c r="M18" s="279">
        <f>M10+M13+M17</f>
        <v>18.414150000000003</v>
      </c>
    </row>
    <row r="19" spans="1:13" ht="45.75" customHeight="1">
      <c r="A19" s="451" t="s">
        <v>14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177"/>
      <c r="M19" s="152"/>
    </row>
    <row r="20" spans="1:13" s="8" customFormat="1" ht="44.25" customHeight="1">
      <c r="A20" s="399" t="s">
        <v>10</v>
      </c>
      <c r="B20" s="402">
        <v>95</v>
      </c>
      <c r="C20" s="402"/>
      <c r="D20" s="404" t="s">
        <v>10</v>
      </c>
      <c r="E20" s="405">
        <v>95</v>
      </c>
      <c r="F20" s="405">
        <v>66</v>
      </c>
      <c r="G20" s="401">
        <v>0.36</v>
      </c>
      <c r="H20" s="401">
        <v>0.24</v>
      </c>
      <c r="I20" s="401">
        <v>7.29</v>
      </c>
      <c r="J20" s="401">
        <v>102</v>
      </c>
      <c r="K20" s="401">
        <v>34.02</v>
      </c>
      <c r="L20" s="405">
        <v>135</v>
      </c>
      <c r="M20" s="406">
        <f>E20*L20/1000</f>
        <v>12.825</v>
      </c>
    </row>
    <row r="21" spans="1:13" s="8" customFormat="1" ht="44.25" customHeight="1">
      <c r="A21" s="448" t="s">
        <v>315</v>
      </c>
      <c r="B21" s="449"/>
      <c r="C21" s="449"/>
      <c r="D21" s="449"/>
      <c r="E21" s="449"/>
      <c r="F21" s="450"/>
      <c r="G21" s="393">
        <f>G20</f>
        <v>0.36</v>
      </c>
      <c r="H21" s="421">
        <f>H20</f>
        <v>0.24</v>
      </c>
      <c r="I21" s="421">
        <f>I20</f>
        <v>7.29</v>
      </c>
      <c r="J21" s="421">
        <f>J20</f>
        <v>102</v>
      </c>
      <c r="K21" s="421">
        <f>K20</f>
        <v>34.02</v>
      </c>
      <c r="L21" s="393"/>
      <c r="M21" s="286">
        <f>M20</f>
        <v>12.825</v>
      </c>
    </row>
    <row r="22" spans="1:13" ht="45.75" customHeight="1">
      <c r="A22" s="461" t="s">
        <v>16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3"/>
    </row>
    <row r="23" spans="1:13" ht="45.75" customHeight="1">
      <c r="A23" s="440" t="s">
        <v>130</v>
      </c>
      <c r="B23" s="439">
        <v>200</v>
      </c>
      <c r="C23" s="468">
        <v>10</v>
      </c>
      <c r="D23" s="49" t="s">
        <v>105</v>
      </c>
      <c r="E23" s="23">
        <v>12</v>
      </c>
      <c r="F23" s="23">
        <v>12</v>
      </c>
      <c r="G23" s="23">
        <v>2.42</v>
      </c>
      <c r="H23" s="23">
        <v>0.34</v>
      </c>
      <c r="I23" s="23"/>
      <c r="J23" s="23"/>
      <c r="K23" s="23">
        <v>12.72</v>
      </c>
      <c r="L23" s="23">
        <v>429</v>
      </c>
      <c r="M23" s="152">
        <f aca="true" t="shared" si="0" ref="M23:M28">E23*L23/1000</f>
        <v>5.148</v>
      </c>
    </row>
    <row r="24" spans="1:13" ht="45.75" customHeight="1">
      <c r="A24" s="434"/>
      <c r="B24" s="434"/>
      <c r="C24" s="469"/>
      <c r="D24" s="37" t="s">
        <v>100</v>
      </c>
      <c r="E24" s="22">
        <v>80</v>
      </c>
      <c r="F24" s="22">
        <v>56</v>
      </c>
      <c r="G24" s="22">
        <v>1.01</v>
      </c>
      <c r="H24" s="22">
        <v>0.22</v>
      </c>
      <c r="I24" s="22">
        <v>9.13</v>
      </c>
      <c r="J24" s="22"/>
      <c r="K24" s="22">
        <v>44.8</v>
      </c>
      <c r="L24" s="22">
        <v>17.6</v>
      </c>
      <c r="M24" s="152">
        <f t="shared" si="0"/>
        <v>1.408</v>
      </c>
    </row>
    <row r="25" spans="1:13" ht="45.75" customHeight="1">
      <c r="A25" s="434"/>
      <c r="B25" s="434"/>
      <c r="C25" s="469"/>
      <c r="D25" s="37" t="s">
        <v>112</v>
      </c>
      <c r="E25" s="22">
        <v>30</v>
      </c>
      <c r="F25" s="22">
        <v>24</v>
      </c>
      <c r="G25" s="22">
        <v>0.43</v>
      </c>
      <c r="H25" s="22">
        <v>0.02</v>
      </c>
      <c r="I25" s="22">
        <v>1.13</v>
      </c>
      <c r="J25" s="22"/>
      <c r="K25" s="22">
        <v>6.5</v>
      </c>
      <c r="L25" s="22">
        <v>16.5</v>
      </c>
      <c r="M25" s="152">
        <f t="shared" si="0"/>
        <v>0.495</v>
      </c>
    </row>
    <row r="26" spans="1:13" ht="45.75" customHeight="1">
      <c r="A26" s="434"/>
      <c r="B26" s="434"/>
      <c r="C26" s="469"/>
      <c r="D26" s="37" t="s">
        <v>103</v>
      </c>
      <c r="E26" s="22">
        <v>15</v>
      </c>
      <c r="F26" s="22">
        <v>12</v>
      </c>
      <c r="G26" s="22">
        <v>0.03</v>
      </c>
      <c r="H26" s="22"/>
      <c r="I26" s="22">
        <v>0.87</v>
      </c>
      <c r="J26" s="22"/>
      <c r="K26" s="22">
        <v>4.1</v>
      </c>
      <c r="L26" s="22">
        <v>22</v>
      </c>
      <c r="M26" s="152">
        <f t="shared" si="0"/>
        <v>0.33</v>
      </c>
    </row>
    <row r="27" spans="1:13" ht="45.75" customHeight="1">
      <c r="A27" s="434"/>
      <c r="B27" s="434"/>
      <c r="C27" s="469"/>
      <c r="D27" s="37" t="s">
        <v>104</v>
      </c>
      <c r="E27" s="22">
        <v>7</v>
      </c>
      <c r="F27" s="22">
        <v>6</v>
      </c>
      <c r="G27" s="22">
        <v>0.09</v>
      </c>
      <c r="H27" s="22"/>
      <c r="I27" s="22">
        <v>0.56</v>
      </c>
      <c r="J27" s="22"/>
      <c r="K27" s="22">
        <v>2.6</v>
      </c>
      <c r="L27" s="22">
        <v>26.4</v>
      </c>
      <c r="M27" s="152">
        <f t="shared" si="0"/>
        <v>0.1848</v>
      </c>
    </row>
    <row r="28" spans="1:13" ht="45.75" customHeight="1">
      <c r="A28" s="434"/>
      <c r="B28" s="434"/>
      <c r="C28" s="470"/>
      <c r="D28" s="37" t="s">
        <v>91</v>
      </c>
      <c r="E28" s="22">
        <v>2</v>
      </c>
      <c r="F28" s="22">
        <v>2</v>
      </c>
      <c r="G28" s="22"/>
      <c r="H28" s="22">
        <v>1.88</v>
      </c>
      <c r="I28" s="22"/>
      <c r="J28" s="22"/>
      <c r="K28" s="22">
        <v>17.46</v>
      </c>
      <c r="L28" s="22">
        <v>120</v>
      </c>
      <c r="M28" s="152">
        <f t="shared" si="0"/>
        <v>0.24</v>
      </c>
    </row>
    <row r="29" spans="1:13" ht="45.75" customHeight="1">
      <c r="A29" s="433"/>
      <c r="B29" s="433"/>
      <c r="C29" s="433"/>
      <c r="D29" s="433"/>
      <c r="E29" s="433"/>
      <c r="F29" s="433"/>
      <c r="G29" s="27">
        <f>SUM(G23:G28)</f>
        <v>3.9799999999999995</v>
      </c>
      <c r="H29" s="27">
        <f>SUM(H23:H28)</f>
        <v>2.46</v>
      </c>
      <c r="I29" s="27">
        <f>SUM(I23:I28)</f>
        <v>11.690000000000001</v>
      </c>
      <c r="J29" s="27"/>
      <c r="K29" s="27">
        <f>SUM(K23:K28)</f>
        <v>88.17999999999998</v>
      </c>
      <c r="L29" s="27"/>
      <c r="M29" s="149">
        <f>SUM(M23:M28)</f>
        <v>7.8058</v>
      </c>
    </row>
    <row r="30" spans="1:13" ht="45.75" customHeight="1">
      <c r="A30" s="440" t="s">
        <v>288</v>
      </c>
      <c r="B30" s="439" t="s">
        <v>280</v>
      </c>
      <c r="C30" s="464"/>
      <c r="D30" s="37" t="s">
        <v>279</v>
      </c>
      <c r="E30" s="22">
        <v>45</v>
      </c>
      <c r="F30" s="22">
        <v>45</v>
      </c>
      <c r="G30" s="22">
        <v>4.18</v>
      </c>
      <c r="H30" s="22">
        <v>0.45</v>
      </c>
      <c r="I30" s="22">
        <v>31.3</v>
      </c>
      <c r="J30" s="22"/>
      <c r="K30" s="22">
        <v>142.65</v>
      </c>
      <c r="L30" s="22">
        <v>37.95</v>
      </c>
      <c r="M30" s="152">
        <f>L30*E30/1000</f>
        <v>1.7077500000000003</v>
      </c>
    </row>
    <row r="31" spans="1:13" ht="45.75" customHeight="1">
      <c r="A31" s="467"/>
      <c r="B31" s="467"/>
      <c r="C31" s="465"/>
      <c r="D31" s="77" t="s">
        <v>97</v>
      </c>
      <c r="E31" s="133">
        <v>4</v>
      </c>
      <c r="F31" s="133">
        <v>4</v>
      </c>
      <c r="G31" s="133">
        <v>0.01</v>
      </c>
      <c r="H31" s="133">
        <v>3.14</v>
      </c>
      <c r="I31" s="133">
        <v>0.02</v>
      </c>
      <c r="J31" s="133"/>
      <c r="K31" s="133">
        <v>29.36</v>
      </c>
      <c r="L31" s="133">
        <v>429</v>
      </c>
      <c r="M31" s="152">
        <f aca="true" t="shared" si="1" ref="M31:M36">L31*E31/1000</f>
        <v>1.716</v>
      </c>
    </row>
    <row r="32" spans="1:13" ht="45.75" customHeight="1">
      <c r="A32" s="467"/>
      <c r="B32" s="467"/>
      <c r="C32" s="465"/>
      <c r="D32" s="77" t="s">
        <v>101</v>
      </c>
      <c r="E32" s="68">
        <v>40</v>
      </c>
      <c r="F32" s="133">
        <v>40</v>
      </c>
      <c r="G32" s="133">
        <v>8</v>
      </c>
      <c r="H32" s="133">
        <v>3.92</v>
      </c>
      <c r="I32" s="133"/>
      <c r="J32" s="133"/>
      <c r="K32" s="133">
        <v>67.2</v>
      </c>
      <c r="L32" s="133">
        <v>429</v>
      </c>
      <c r="M32" s="152">
        <f t="shared" si="1"/>
        <v>17.16</v>
      </c>
    </row>
    <row r="33" spans="1:13" ht="45.75" customHeight="1">
      <c r="A33" s="467"/>
      <c r="B33" s="467"/>
      <c r="C33" s="465"/>
      <c r="D33" s="77" t="s">
        <v>103</v>
      </c>
      <c r="E33" s="133">
        <v>15</v>
      </c>
      <c r="F33" s="133">
        <v>12</v>
      </c>
      <c r="G33" s="133">
        <v>0.03</v>
      </c>
      <c r="H33" s="133"/>
      <c r="I33" s="133">
        <v>0.87</v>
      </c>
      <c r="J33" s="133"/>
      <c r="K33" s="133">
        <v>4.1</v>
      </c>
      <c r="L33" s="133">
        <v>22</v>
      </c>
      <c r="M33" s="152">
        <f t="shared" si="1"/>
        <v>0.33</v>
      </c>
    </row>
    <row r="34" spans="1:13" ht="45.75" customHeight="1">
      <c r="A34" s="467"/>
      <c r="B34" s="467"/>
      <c r="C34" s="465"/>
      <c r="D34" s="77" t="s">
        <v>104</v>
      </c>
      <c r="E34" s="133">
        <v>15</v>
      </c>
      <c r="F34" s="133">
        <v>12</v>
      </c>
      <c r="G34" s="133">
        <v>0.17</v>
      </c>
      <c r="H34" s="133"/>
      <c r="I34" s="133">
        <v>1.1</v>
      </c>
      <c r="J34" s="133"/>
      <c r="K34" s="133">
        <v>4.95</v>
      </c>
      <c r="L34" s="133">
        <v>26.4</v>
      </c>
      <c r="M34" s="152">
        <f t="shared" si="1"/>
        <v>0.396</v>
      </c>
    </row>
    <row r="35" spans="1:13" ht="45.75" customHeight="1">
      <c r="A35" s="467"/>
      <c r="B35" s="467"/>
      <c r="C35" s="465"/>
      <c r="D35" s="77" t="s">
        <v>87</v>
      </c>
      <c r="E35" s="133">
        <v>3</v>
      </c>
      <c r="F35" s="133">
        <v>3</v>
      </c>
      <c r="G35" s="133">
        <v>0.28</v>
      </c>
      <c r="H35" s="133">
        <v>0.03</v>
      </c>
      <c r="I35" s="133">
        <v>2.09</v>
      </c>
      <c r="J35" s="133"/>
      <c r="K35" s="133">
        <v>9.51</v>
      </c>
      <c r="L35" s="133">
        <v>32.9</v>
      </c>
      <c r="M35" s="152">
        <f t="shared" si="1"/>
        <v>0.09869999999999998</v>
      </c>
    </row>
    <row r="36" spans="1:13" ht="45.75" customHeight="1">
      <c r="A36" s="467"/>
      <c r="B36" s="467"/>
      <c r="C36" s="466"/>
      <c r="D36" s="77" t="s">
        <v>91</v>
      </c>
      <c r="E36" s="22">
        <v>4</v>
      </c>
      <c r="F36" s="22">
        <v>4</v>
      </c>
      <c r="G36" s="22"/>
      <c r="H36" s="22">
        <v>3.75</v>
      </c>
      <c r="I36" s="22"/>
      <c r="J36" s="22"/>
      <c r="K36" s="22">
        <v>34.92</v>
      </c>
      <c r="L36" s="24">
        <v>120</v>
      </c>
      <c r="M36" s="152">
        <f t="shared" si="1"/>
        <v>0.48</v>
      </c>
    </row>
    <row r="37" spans="1:13" ht="45.75" customHeight="1">
      <c r="A37" s="433"/>
      <c r="B37" s="433"/>
      <c r="C37" s="433"/>
      <c r="D37" s="433"/>
      <c r="E37" s="433"/>
      <c r="F37" s="433"/>
      <c r="G37" s="27">
        <f>SUM(G30:G36)</f>
        <v>12.669999999999998</v>
      </c>
      <c r="H37" s="27">
        <f>SUM(H30:H36)</f>
        <v>11.29</v>
      </c>
      <c r="I37" s="27">
        <f>SUM(I30:I36)</f>
        <v>35.379999999999995</v>
      </c>
      <c r="J37" s="27"/>
      <c r="K37" s="27">
        <f>SUM(K30:K36)</f>
        <v>292.69</v>
      </c>
      <c r="L37" s="27"/>
      <c r="M37" s="149">
        <f>SUM(M30:M36)</f>
        <v>21.888450000000002</v>
      </c>
    </row>
    <row r="38" spans="1:13" ht="45.75" customHeight="1">
      <c r="A38" s="267" t="s">
        <v>304</v>
      </c>
      <c r="B38" s="267">
        <v>200</v>
      </c>
      <c r="C38" s="267">
        <v>67</v>
      </c>
      <c r="D38" s="28" t="s">
        <v>233</v>
      </c>
      <c r="E38" s="24">
        <v>9</v>
      </c>
      <c r="F38" s="24">
        <v>9</v>
      </c>
      <c r="H38" s="24">
        <v>0.4</v>
      </c>
      <c r="I38" s="24">
        <v>0.56</v>
      </c>
      <c r="J38" s="24">
        <v>0.72</v>
      </c>
      <c r="K38" s="24">
        <v>25.11</v>
      </c>
      <c r="L38" s="23">
        <v>214.5</v>
      </c>
      <c r="M38" s="147">
        <f>L38*E38/1000</f>
        <v>1.9305</v>
      </c>
    </row>
    <row r="39" spans="1:13" ht="45.75" customHeight="1">
      <c r="A39" s="269"/>
      <c r="B39" s="269"/>
      <c r="C39" s="269"/>
      <c r="D39" s="41" t="s">
        <v>13</v>
      </c>
      <c r="E39" s="23">
        <v>10</v>
      </c>
      <c r="F39" s="23">
        <v>10</v>
      </c>
      <c r="G39" s="23"/>
      <c r="H39" s="23"/>
      <c r="I39" s="23">
        <v>9.55</v>
      </c>
      <c r="J39" s="23"/>
      <c r="K39" s="23">
        <v>39</v>
      </c>
      <c r="L39" s="23">
        <v>47.95</v>
      </c>
      <c r="M39" s="147">
        <f>L39*E39/1000</f>
        <v>0.4795</v>
      </c>
    </row>
    <row r="40" spans="1:13" ht="45.75" customHeight="1">
      <c r="A40" s="433"/>
      <c r="B40" s="433"/>
      <c r="C40" s="433"/>
      <c r="D40" s="433"/>
      <c r="E40" s="433"/>
      <c r="F40" s="433"/>
      <c r="G40" s="27">
        <f>SUM(G38:G39)</f>
        <v>0</v>
      </c>
      <c r="H40" s="27">
        <f>SUM(H38:H39)</f>
        <v>0.4</v>
      </c>
      <c r="I40" s="27">
        <f>SUM(I38:I39)</f>
        <v>10.110000000000001</v>
      </c>
      <c r="J40" s="27">
        <f>SUM(J38:J39)</f>
        <v>0.72</v>
      </c>
      <c r="K40" s="27">
        <f>SUM(K38:K39)</f>
        <v>64.11</v>
      </c>
      <c r="L40" s="27"/>
      <c r="M40" s="145">
        <f>SUM(M38:M39)</f>
        <v>2.41</v>
      </c>
    </row>
    <row r="41" spans="1:13" ht="45.75" customHeight="1">
      <c r="A41" s="57" t="s">
        <v>43</v>
      </c>
      <c r="B41" s="46">
        <v>35</v>
      </c>
      <c r="C41" s="46"/>
      <c r="D41" s="41" t="s">
        <v>24</v>
      </c>
      <c r="E41" s="23">
        <v>35</v>
      </c>
      <c r="F41" s="23">
        <v>35</v>
      </c>
      <c r="G41" s="23">
        <v>1.82</v>
      </c>
      <c r="H41" s="23">
        <v>0.42</v>
      </c>
      <c r="I41" s="23">
        <v>15.48</v>
      </c>
      <c r="J41" s="23"/>
      <c r="K41" s="23">
        <v>74.9</v>
      </c>
      <c r="L41" s="23">
        <v>53.16</v>
      </c>
      <c r="M41" s="153">
        <f>E41*L41/1000</f>
        <v>1.8605999999999998</v>
      </c>
    </row>
    <row r="42" spans="1:13" ht="45.75" customHeight="1">
      <c r="A42" s="435" t="s">
        <v>28</v>
      </c>
      <c r="B42" s="435"/>
      <c r="C42" s="435"/>
      <c r="D42" s="435"/>
      <c r="E42" s="435"/>
      <c r="F42" s="435"/>
      <c r="G42" s="303">
        <f>G29+G37+G40+G41</f>
        <v>18.47</v>
      </c>
      <c r="H42" s="303">
        <f>H29+H37+H40+H41</f>
        <v>14.57</v>
      </c>
      <c r="I42" s="303">
        <f>I29+I37+I40+I41</f>
        <v>72.66</v>
      </c>
      <c r="J42" s="303"/>
      <c r="K42" s="303">
        <f>K29+K37+K40+K41</f>
        <v>519.88</v>
      </c>
      <c r="L42" s="303"/>
      <c r="M42" s="292">
        <f>M29+M37+M40+M41</f>
        <v>33.964850000000006</v>
      </c>
    </row>
    <row r="43" spans="1:13" ht="45.75" customHeight="1">
      <c r="A43" s="461" t="s">
        <v>25</v>
      </c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2"/>
      <c r="M43" s="463"/>
    </row>
    <row r="44" spans="1:13" ht="45.75" customHeight="1">
      <c r="A44" s="440" t="s">
        <v>106</v>
      </c>
      <c r="B44" s="439">
        <v>150</v>
      </c>
      <c r="C44" s="439">
        <v>47</v>
      </c>
      <c r="D44" s="37" t="s">
        <v>107</v>
      </c>
      <c r="E44" s="22">
        <v>40</v>
      </c>
      <c r="F44" s="22">
        <v>34.8</v>
      </c>
      <c r="G44" s="22">
        <v>5.08</v>
      </c>
      <c r="H44" s="22">
        <v>4</v>
      </c>
      <c r="I44" s="22">
        <v>0.24</v>
      </c>
      <c r="J44" s="22"/>
      <c r="K44" s="22">
        <v>54.64</v>
      </c>
      <c r="L44" s="22">
        <v>165</v>
      </c>
      <c r="M44" s="152">
        <f>E44*L44/1000</f>
        <v>6.6</v>
      </c>
    </row>
    <row r="45" spans="1:13" ht="45.75" customHeight="1">
      <c r="A45" s="456"/>
      <c r="B45" s="456"/>
      <c r="C45" s="439"/>
      <c r="D45" s="37" t="s">
        <v>88</v>
      </c>
      <c r="E45" s="23">
        <v>100</v>
      </c>
      <c r="F45" s="23">
        <v>100</v>
      </c>
      <c r="G45" s="23">
        <v>2.8</v>
      </c>
      <c r="H45" s="23">
        <v>3.2</v>
      </c>
      <c r="I45" s="23">
        <v>4.7</v>
      </c>
      <c r="J45" s="23"/>
      <c r="K45" s="23">
        <v>59</v>
      </c>
      <c r="L45" s="23">
        <v>40.7</v>
      </c>
      <c r="M45" s="152">
        <f>E45*L45/1000</f>
        <v>4.07</v>
      </c>
    </row>
    <row r="46" spans="1:13" ht="45.75" customHeight="1">
      <c r="A46" s="456"/>
      <c r="B46" s="456"/>
      <c r="C46" s="439"/>
      <c r="D46" s="37" t="s">
        <v>97</v>
      </c>
      <c r="E46" s="22">
        <v>5</v>
      </c>
      <c r="F46" s="22">
        <v>5</v>
      </c>
      <c r="G46" s="22">
        <v>0.02</v>
      </c>
      <c r="H46" s="22">
        <v>3.92</v>
      </c>
      <c r="I46" s="22">
        <v>0.02</v>
      </c>
      <c r="J46" s="22"/>
      <c r="K46" s="22">
        <v>36.7</v>
      </c>
      <c r="L46" s="22">
        <v>429</v>
      </c>
      <c r="M46" s="152">
        <f>E46*L46/1000</f>
        <v>2.145</v>
      </c>
    </row>
    <row r="47" spans="1:13" ht="45.75" customHeight="1">
      <c r="A47" s="433"/>
      <c r="B47" s="433"/>
      <c r="C47" s="433"/>
      <c r="D47" s="433"/>
      <c r="E47" s="433"/>
      <c r="F47" s="433"/>
      <c r="G47" s="27">
        <f>SUM(G44:G46)</f>
        <v>7.8999999999999995</v>
      </c>
      <c r="H47" s="27">
        <f>SUM(H44:H46)</f>
        <v>11.120000000000001</v>
      </c>
      <c r="I47" s="27">
        <f>SUM(I44:I46)</f>
        <v>4.96</v>
      </c>
      <c r="J47" s="27"/>
      <c r="K47" s="27">
        <f>SUM(K44:K46)</f>
        <v>150.34</v>
      </c>
      <c r="L47" s="27"/>
      <c r="M47" s="149">
        <f>SUM(M44:M46)</f>
        <v>12.815</v>
      </c>
    </row>
    <row r="48" spans="1:13" ht="45.75" customHeight="1">
      <c r="A48" s="440" t="s">
        <v>52</v>
      </c>
      <c r="B48" s="439">
        <v>200</v>
      </c>
      <c r="C48" s="439">
        <v>56</v>
      </c>
      <c r="D48" s="37" t="s">
        <v>94</v>
      </c>
      <c r="E48" s="23">
        <v>1</v>
      </c>
      <c r="F48" s="23">
        <v>1</v>
      </c>
      <c r="G48" s="23">
        <v>0.24</v>
      </c>
      <c r="H48" s="23">
        <v>0.17</v>
      </c>
      <c r="I48" s="23">
        <v>0.24</v>
      </c>
      <c r="J48" s="23"/>
      <c r="K48" s="23">
        <v>3.8</v>
      </c>
      <c r="L48" s="23">
        <v>605</v>
      </c>
      <c r="M48" s="152">
        <f>E48*L48/1000</f>
        <v>0.605</v>
      </c>
    </row>
    <row r="49" spans="1:13" ht="45.75" customHeight="1">
      <c r="A49" s="456"/>
      <c r="B49" s="456"/>
      <c r="C49" s="439"/>
      <c r="D49" s="37" t="s">
        <v>90</v>
      </c>
      <c r="E49" s="22">
        <v>15</v>
      </c>
      <c r="F49" s="22">
        <v>15</v>
      </c>
      <c r="G49" s="22"/>
      <c r="H49" s="22"/>
      <c r="I49" s="22">
        <v>14.3</v>
      </c>
      <c r="J49" s="22"/>
      <c r="K49" s="22">
        <v>58.5</v>
      </c>
      <c r="L49" s="22">
        <v>47.95</v>
      </c>
      <c r="M49" s="152">
        <f>E49*L49/1000</f>
        <v>0.71925</v>
      </c>
    </row>
    <row r="50" spans="1:13" ht="45.75" customHeight="1">
      <c r="A50" s="456"/>
      <c r="B50" s="456"/>
      <c r="C50" s="439"/>
      <c r="D50" s="37" t="s">
        <v>88</v>
      </c>
      <c r="E50" s="23">
        <v>100</v>
      </c>
      <c r="F50" s="23">
        <v>100</v>
      </c>
      <c r="G50" s="23">
        <v>2.8</v>
      </c>
      <c r="H50" s="23">
        <v>3.2</v>
      </c>
      <c r="I50" s="23">
        <v>4.7</v>
      </c>
      <c r="J50" s="23"/>
      <c r="K50" s="23">
        <v>59</v>
      </c>
      <c r="L50" s="23">
        <v>40.7</v>
      </c>
      <c r="M50" s="152">
        <f>E50*L50/1000</f>
        <v>4.07</v>
      </c>
    </row>
    <row r="51" spans="1:13" ht="45.75" customHeight="1">
      <c r="A51" s="433"/>
      <c r="B51" s="433"/>
      <c r="C51" s="433"/>
      <c r="D51" s="433"/>
      <c r="E51" s="433"/>
      <c r="F51" s="433"/>
      <c r="G51" s="27">
        <f>SUM(G48+G50)</f>
        <v>3.04</v>
      </c>
      <c r="H51" s="27">
        <f>SUM(H48:H50)</f>
        <v>3.37</v>
      </c>
      <c r="I51" s="27">
        <f>SUM(I48:I50)</f>
        <v>19.240000000000002</v>
      </c>
      <c r="J51" s="27"/>
      <c r="K51" s="27">
        <f>SUM(K48:K50)</f>
        <v>121.3</v>
      </c>
      <c r="L51" s="27"/>
      <c r="M51" s="149">
        <f>SUM(M48:M50)</f>
        <v>5.39425</v>
      </c>
    </row>
    <row r="52" spans="1:13" ht="45.75" customHeight="1">
      <c r="A52" s="183" t="s">
        <v>50</v>
      </c>
      <c r="B52" s="36">
        <v>30</v>
      </c>
      <c r="C52" s="36"/>
      <c r="D52" s="37" t="s">
        <v>45</v>
      </c>
      <c r="E52" s="22">
        <v>30</v>
      </c>
      <c r="F52" s="22">
        <v>30</v>
      </c>
      <c r="G52" s="22">
        <v>2.13</v>
      </c>
      <c r="H52" s="22">
        <v>0.33</v>
      </c>
      <c r="I52" s="22">
        <v>13.9</v>
      </c>
      <c r="J52" s="22"/>
      <c r="K52" s="22">
        <v>68.7</v>
      </c>
      <c r="L52" s="22">
        <v>53.16</v>
      </c>
      <c r="M52" s="153">
        <f>E52*L52/1000</f>
        <v>1.5948</v>
      </c>
    </row>
    <row r="53" spans="1:13" s="7" customFormat="1" ht="42" customHeight="1">
      <c r="A53" s="26" t="s">
        <v>258</v>
      </c>
      <c r="B53" s="27">
        <v>15</v>
      </c>
      <c r="C53" s="27"/>
      <c r="D53" s="49" t="s">
        <v>259</v>
      </c>
      <c r="E53" s="23">
        <v>15</v>
      </c>
      <c r="F53" s="23">
        <v>15</v>
      </c>
      <c r="G53" s="23">
        <v>0.88</v>
      </c>
      <c r="H53" s="23">
        <v>2.16</v>
      </c>
      <c r="I53" s="23">
        <v>8.04</v>
      </c>
      <c r="J53" s="23"/>
      <c r="K53" s="23">
        <v>55.2</v>
      </c>
      <c r="L53" s="28">
        <v>110</v>
      </c>
      <c r="M53" s="149">
        <f>L53*E53/1000</f>
        <v>1.65</v>
      </c>
    </row>
    <row r="54" spans="1:13" ht="45.75" customHeight="1">
      <c r="A54" s="435" t="s">
        <v>30</v>
      </c>
      <c r="B54" s="435"/>
      <c r="C54" s="435"/>
      <c r="D54" s="435"/>
      <c r="E54" s="435"/>
      <c r="F54" s="435"/>
      <c r="G54" s="303">
        <f>G47+G51+G52+G53</f>
        <v>13.950000000000001</v>
      </c>
      <c r="H54" s="303">
        <f>H47+H51+H52+H53</f>
        <v>16.980000000000004</v>
      </c>
      <c r="I54" s="303">
        <f>I47+I51+I52+I53</f>
        <v>46.14</v>
      </c>
      <c r="J54" s="303"/>
      <c r="K54" s="303">
        <f>K47+K51+K52+K53</f>
        <v>395.53999999999996</v>
      </c>
      <c r="L54" s="303"/>
      <c r="M54" s="292">
        <f>M47+M51+M52+M53</f>
        <v>21.45405</v>
      </c>
    </row>
    <row r="55" spans="1:13" ht="45.75" customHeight="1">
      <c r="A55" s="432" t="s">
        <v>31</v>
      </c>
      <c r="B55" s="432"/>
      <c r="C55" s="432"/>
      <c r="D55" s="432"/>
      <c r="E55" s="432"/>
      <c r="F55" s="432"/>
      <c r="G55" s="304">
        <f>G18+G42+G54</f>
        <v>41.76</v>
      </c>
      <c r="H55" s="304">
        <f>H18+H42+H54</f>
        <v>47.910000000000004</v>
      </c>
      <c r="I55" s="304">
        <f>I18+I42+I54</f>
        <v>174.81</v>
      </c>
      <c r="J55" s="304"/>
      <c r="K55" s="304">
        <f>K18+K42+K54</f>
        <v>1333.1399999999999</v>
      </c>
      <c r="L55" s="304"/>
      <c r="M55" s="291">
        <f>M18+M21+M42+M54</f>
        <v>86.65805</v>
      </c>
    </row>
    <row r="56" spans="1:13" ht="24.75" customHeight="1">
      <c r="A56" s="73"/>
      <c r="B56" s="73"/>
      <c r="C56" s="73"/>
      <c r="D56" s="142"/>
      <c r="E56" s="64"/>
      <c r="F56" s="64"/>
      <c r="G56" s="64"/>
      <c r="H56" s="64"/>
      <c r="I56" s="64"/>
      <c r="J56" s="64"/>
      <c r="K56" s="64"/>
      <c r="L56" s="64"/>
      <c r="M56" s="139"/>
    </row>
    <row r="57" spans="1:13" ht="35.25">
      <c r="A57" s="73"/>
      <c r="B57" s="73"/>
      <c r="C57" s="73"/>
      <c r="D57" s="139"/>
      <c r="E57" s="150"/>
      <c r="F57" s="150"/>
      <c r="G57" s="150"/>
      <c r="H57" s="150"/>
      <c r="I57" s="150"/>
      <c r="J57" s="150"/>
      <c r="K57" s="150"/>
      <c r="L57" s="150"/>
      <c r="M57" s="139"/>
    </row>
    <row r="58" spans="1:13" ht="35.25">
      <c r="A58" s="73"/>
      <c r="B58" s="73"/>
      <c r="C58" s="73"/>
      <c r="D58" s="139"/>
      <c r="E58" s="150"/>
      <c r="F58" s="150"/>
      <c r="G58" s="150"/>
      <c r="H58" s="150"/>
      <c r="I58" s="150"/>
      <c r="J58" s="150"/>
      <c r="K58" s="150"/>
      <c r="L58" s="150"/>
      <c r="M58" s="139"/>
    </row>
    <row r="59" spans="1:13" ht="35.25">
      <c r="A59" s="73"/>
      <c r="B59" s="73"/>
      <c r="C59" s="73"/>
      <c r="D59" s="139"/>
      <c r="E59" s="150"/>
      <c r="F59" s="150"/>
      <c r="G59" s="150"/>
      <c r="H59" s="150"/>
      <c r="I59" s="150"/>
      <c r="J59" s="150"/>
      <c r="K59" s="150"/>
      <c r="L59" s="150"/>
      <c r="M59" s="139"/>
    </row>
    <row r="60" spans="1:13" ht="35.25">
      <c r="A60" s="73"/>
      <c r="B60" s="73"/>
      <c r="C60" s="73"/>
      <c r="D60" s="139"/>
      <c r="E60" s="150"/>
      <c r="F60" s="150"/>
      <c r="G60" s="150"/>
      <c r="H60" s="150"/>
      <c r="I60" s="150"/>
      <c r="J60" s="150"/>
      <c r="K60" s="150"/>
      <c r="L60" s="150"/>
      <c r="M60" s="139"/>
    </row>
    <row r="61" spans="1:13" ht="35.25">
      <c r="A61" s="73"/>
      <c r="B61" s="73"/>
      <c r="C61" s="73"/>
      <c r="D61" s="139"/>
      <c r="E61" s="150"/>
      <c r="F61" s="150"/>
      <c r="G61" s="150"/>
      <c r="H61" s="150"/>
      <c r="I61" s="150"/>
      <c r="J61" s="150"/>
      <c r="K61" s="150"/>
      <c r="L61" s="150"/>
      <c r="M61" s="139"/>
    </row>
    <row r="62" spans="1:13" ht="35.25">
      <c r="A62" s="73"/>
      <c r="B62" s="73"/>
      <c r="C62" s="73"/>
      <c r="D62" s="139"/>
      <c r="E62" s="150"/>
      <c r="F62" s="150"/>
      <c r="G62" s="150"/>
      <c r="H62" s="150"/>
      <c r="I62" s="150"/>
      <c r="J62" s="150"/>
      <c r="K62" s="150"/>
      <c r="L62" s="150"/>
      <c r="M62" s="139"/>
    </row>
    <row r="63" spans="1:13" ht="35.25">
      <c r="A63" s="73"/>
      <c r="B63" s="73"/>
      <c r="C63" s="73"/>
      <c r="D63" s="139"/>
      <c r="E63" s="150"/>
      <c r="F63" s="150"/>
      <c r="G63" s="150"/>
      <c r="H63" s="150"/>
      <c r="I63" s="150"/>
      <c r="J63" s="150"/>
      <c r="K63" s="150"/>
      <c r="L63" s="150"/>
      <c r="M63" s="139"/>
    </row>
    <row r="64" spans="1:13" ht="35.25">
      <c r="A64" s="73"/>
      <c r="B64" s="73"/>
      <c r="C64" s="73"/>
      <c r="D64" s="139"/>
      <c r="E64" s="150"/>
      <c r="F64" s="150"/>
      <c r="G64" s="150"/>
      <c r="H64" s="150"/>
      <c r="I64" s="150"/>
      <c r="J64" s="150"/>
      <c r="K64" s="150"/>
      <c r="L64" s="150"/>
      <c r="M64" s="139"/>
    </row>
    <row r="65" spans="1:13" ht="35.25">
      <c r="A65" s="73"/>
      <c r="B65" s="73"/>
      <c r="C65" s="73"/>
      <c r="D65" s="139"/>
      <c r="E65" s="150"/>
      <c r="F65" s="150"/>
      <c r="G65" s="150"/>
      <c r="H65" s="150"/>
      <c r="I65" s="150"/>
      <c r="J65" s="150"/>
      <c r="K65" s="150"/>
      <c r="L65" s="150"/>
      <c r="M65" s="139"/>
    </row>
    <row r="66" spans="1:13" ht="35.25">
      <c r="A66" s="73"/>
      <c r="B66" s="73"/>
      <c r="C66" s="73"/>
      <c r="D66" s="139"/>
      <c r="E66" s="150"/>
      <c r="F66" s="150"/>
      <c r="G66" s="150"/>
      <c r="H66" s="150"/>
      <c r="I66" s="150"/>
      <c r="J66" s="150"/>
      <c r="K66" s="150"/>
      <c r="L66" s="150"/>
      <c r="M66" s="139"/>
    </row>
    <row r="67" spans="1:13" ht="35.25">
      <c r="A67" s="73"/>
      <c r="B67" s="73"/>
      <c r="C67" s="73"/>
      <c r="D67" s="139"/>
      <c r="E67" s="150"/>
      <c r="F67" s="150"/>
      <c r="G67" s="150"/>
      <c r="H67" s="150"/>
      <c r="I67" s="150"/>
      <c r="J67" s="150"/>
      <c r="K67" s="150"/>
      <c r="L67" s="150"/>
      <c r="M67" s="139"/>
    </row>
    <row r="68" spans="1:13" ht="35.25">
      <c r="A68" s="73"/>
      <c r="B68" s="73"/>
      <c r="C68" s="73"/>
      <c r="D68" s="139"/>
      <c r="E68" s="150"/>
      <c r="F68" s="150"/>
      <c r="G68" s="150"/>
      <c r="H68" s="150"/>
      <c r="I68" s="150"/>
      <c r="J68" s="150"/>
      <c r="K68" s="150"/>
      <c r="L68" s="150"/>
      <c r="M68" s="139"/>
    </row>
    <row r="69" spans="1:13" ht="35.25">
      <c r="A69" s="73"/>
      <c r="B69" s="73"/>
      <c r="C69" s="73"/>
      <c r="D69" s="139"/>
      <c r="E69" s="150"/>
      <c r="F69" s="150"/>
      <c r="G69" s="150"/>
      <c r="H69" s="150"/>
      <c r="I69" s="150"/>
      <c r="J69" s="150"/>
      <c r="K69" s="150"/>
      <c r="L69" s="150"/>
      <c r="M69" s="139"/>
    </row>
    <row r="70" spans="1:13" ht="35.25">
      <c r="A70" s="73"/>
      <c r="B70" s="73"/>
      <c r="C70" s="73"/>
      <c r="D70" s="139"/>
      <c r="E70" s="150"/>
      <c r="F70" s="150"/>
      <c r="G70" s="150"/>
      <c r="H70" s="150"/>
      <c r="I70" s="150"/>
      <c r="J70" s="150"/>
      <c r="K70" s="150"/>
      <c r="L70" s="150"/>
      <c r="M70" s="139"/>
    </row>
    <row r="71" spans="1:13" ht="35.25">
      <c r="A71" s="73"/>
      <c r="B71" s="73"/>
      <c r="C71" s="73"/>
      <c r="D71" s="139"/>
      <c r="E71" s="150"/>
      <c r="F71" s="150"/>
      <c r="G71" s="150"/>
      <c r="H71" s="150"/>
      <c r="I71" s="150"/>
      <c r="J71" s="150"/>
      <c r="K71" s="150"/>
      <c r="L71" s="150"/>
      <c r="M71" s="139"/>
    </row>
    <row r="72" spans="1:13" ht="35.25">
      <c r="A72" s="73"/>
      <c r="B72" s="73"/>
      <c r="C72" s="73"/>
      <c r="D72" s="139"/>
      <c r="E72" s="150"/>
      <c r="F72" s="150"/>
      <c r="G72" s="150"/>
      <c r="H72" s="150"/>
      <c r="I72" s="150"/>
      <c r="J72" s="150"/>
      <c r="K72" s="150"/>
      <c r="L72" s="150"/>
      <c r="M72" s="139"/>
    </row>
    <row r="73" spans="1:13" ht="35.25">
      <c r="A73" s="73"/>
      <c r="B73" s="73"/>
      <c r="C73" s="73"/>
      <c r="D73" s="139"/>
      <c r="E73" s="150"/>
      <c r="F73" s="150"/>
      <c r="G73" s="150"/>
      <c r="H73" s="150"/>
      <c r="I73" s="150"/>
      <c r="J73" s="150"/>
      <c r="K73" s="150"/>
      <c r="L73" s="150"/>
      <c r="M73" s="139"/>
    </row>
    <row r="74" spans="1:13" ht="35.25">
      <c r="A74" s="73"/>
      <c r="B74" s="73"/>
      <c r="C74" s="73"/>
      <c r="D74" s="139"/>
      <c r="E74" s="150"/>
      <c r="F74" s="150"/>
      <c r="G74" s="150"/>
      <c r="H74" s="150"/>
      <c r="I74" s="150"/>
      <c r="J74" s="150"/>
      <c r="K74" s="150"/>
      <c r="L74" s="150"/>
      <c r="M74" s="139"/>
    </row>
    <row r="75" spans="1:13" ht="35.25">
      <c r="A75" s="73"/>
      <c r="B75" s="73"/>
      <c r="C75" s="73"/>
      <c r="D75" s="139"/>
      <c r="E75" s="150"/>
      <c r="F75" s="150"/>
      <c r="G75" s="150"/>
      <c r="H75" s="150"/>
      <c r="I75" s="150"/>
      <c r="J75" s="150"/>
      <c r="K75" s="150"/>
      <c r="L75" s="150"/>
      <c r="M75" s="139"/>
    </row>
    <row r="76" spans="1:13" ht="35.25">
      <c r="A76" s="73"/>
      <c r="B76" s="73"/>
      <c r="C76" s="73"/>
      <c r="D76" s="139"/>
      <c r="E76" s="150"/>
      <c r="F76" s="150"/>
      <c r="G76" s="150"/>
      <c r="H76" s="150"/>
      <c r="I76" s="150"/>
      <c r="J76" s="150"/>
      <c r="K76" s="150"/>
      <c r="L76" s="150"/>
      <c r="M76" s="139"/>
    </row>
    <row r="77" spans="1:13" ht="35.25">
      <c r="A77" s="73"/>
      <c r="B77" s="73"/>
      <c r="C77" s="73"/>
      <c r="D77" s="139"/>
      <c r="E77" s="150"/>
      <c r="F77" s="150"/>
      <c r="G77" s="150"/>
      <c r="H77" s="150"/>
      <c r="I77" s="150"/>
      <c r="J77" s="150"/>
      <c r="K77" s="150"/>
      <c r="L77" s="150"/>
      <c r="M77" s="139"/>
    </row>
    <row r="78" spans="1:13" ht="35.25">
      <c r="A78" s="73"/>
      <c r="B78" s="73"/>
      <c r="C78" s="73"/>
      <c r="D78" s="139"/>
      <c r="E78" s="150"/>
      <c r="F78" s="150"/>
      <c r="G78" s="150"/>
      <c r="H78" s="150"/>
      <c r="I78" s="150"/>
      <c r="J78" s="150"/>
      <c r="K78" s="150"/>
      <c r="L78" s="150"/>
      <c r="M78" s="139"/>
    </row>
    <row r="79" spans="1:13" ht="35.25">
      <c r="A79" s="73"/>
      <c r="B79" s="73"/>
      <c r="C79" s="73"/>
      <c r="D79" s="139"/>
      <c r="E79" s="150"/>
      <c r="F79" s="150"/>
      <c r="G79" s="150"/>
      <c r="H79" s="150"/>
      <c r="I79" s="150"/>
      <c r="J79" s="150"/>
      <c r="K79" s="150"/>
      <c r="L79" s="150"/>
      <c r="M79" s="139"/>
    </row>
    <row r="80" spans="1:13" ht="35.25">
      <c r="A80" s="73"/>
      <c r="B80" s="73"/>
      <c r="C80" s="73"/>
      <c r="D80" s="139"/>
      <c r="E80" s="150"/>
      <c r="F80" s="150"/>
      <c r="G80" s="150"/>
      <c r="H80" s="150"/>
      <c r="I80" s="150"/>
      <c r="J80" s="150"/>
      <c r="K80" s="150"/>
      <c r="L80" s="150"/>
      <c r="M80" s="139"/>
    </row>
    <row r="81" spans="1:13" ht="35.25">
      <c r="A81" s="73"/>
      <c r="B81" s="73"/>
      <c r="C81" s="73"/>
      <c r="D81" s="139"/>
      <c r="E81" s="150"/>
      <c r="F81" s="150"/>
      <c r="G81" s="150"/>
      <c r="H81" s="150"/>
      <c r="I81" s="150"/>
      <c r="J81" s="150"/>
      <c r="K81" s="150"/>
      <c r="L81" s="150"/>
      <c r="M81" s="139"/>
    </row>
    <row r="82" spans="1:13" ht="35.25">
      <c r="A82" s="73"/>
      <c r="B82" s="73"/>
      <c r="C82" s="73"/>
      <c r="D82" s="139"/>
      <c r="E82" s="150"/>
      <c r="F82" s="150"/>
      <c r="G82" s="150"/>
      <c r="H82" s="150"/>
      <c r="I82" s="150"/>
      <c r="J82" s="150"/>
      <c r="K82" s="150"/>
      <c r="L82" s="150"/>
      <c r="M82" s="139"/>
    </row>
    <row r="83" spans="1:13" ht="35.25">
      <c r="A83" s="73"/>
      <c r="B83" s="73"/>
      <c r="C83" s="73"/>
      <c r="D83" s="139"/>
      <c r="E83" s="150"/>
      <c r="F83" s="150"/>
      <c r="G83" s="150"/>
      <c r="H83" s="150"/>
      <c r="I83" s="150"/>
      <c r="J83" s="150"/>
      <c r="K83" s="150"/>
      <c r="L83" s="150"/>
      <c r="M83" s="139"/>
    </row>
    <row r="84" spans="1:13" ht="35.25">
      <c r="A84" s="73"/>
      <c r="B84" s="73"/>
      <c r="C84" s="73"/>
      <c r="D84" s="139"/>
      <c r="E84" s="150"/>
      <c r="F84" s="150"/>
      <c r="G84" s="150"/>
      <c r="H84" s="150"/>
      <c r="I84" s="150"/>
      <c r="J84" s="150"/>
      <c r="K84" s="150"/>
      <c r="L84" s="150"/>
      <c r="M84" s="139"/>
    </row>
    <row r="85" spans="1:13" ht="35.25">
      <c r="A85" s="73"/>
      <c r="B85" s="73"/>
      <c r="C85" s="73"/>
      <c r="D85" s="139"/>
      <c r="E85" s="150"/>
      <c r="F85" s="150"/>
      <c r="G85" s="150"/>
      <c r="H85" s="150"/>
      <c r="I85" s="150"/>
      <c r="J85" s="150"/>
      <c r="K85" s="150"/>
      <c r="L85" s="150"/>
      <c r="M85" s="139"/>
    </row>
    <row r="86" spans="1:13" ht="35.25">
      <c r="A86" s="73"/>
      <c r="B86" s="73"/>
      <c r="C86" s="73"/>
      <c r="D86" s="139"/>
      <c r="E86" s="150"/>
      <c r="F86" s="150"/>
      <c r="G86" s="150"/>
      <c r="H86" s="150"/>
      <c r="I86" s="150"/>
      <c r="J86" s="150"/>
      <c r="K86" s="150"/>
      <c r="L86" s="150"/>
      <c r="M86" s="139"/>
    </row>
    <row r="87" spans="1:13" ht="35.25">
      <c r="A87" s="73"/>
      <c r="B87" s="73"/>
      <c r="C87" s="73"/>
      <c r="D87" s="139"/>
      <c r="E87" s="150"/>
      <c r="F87" s="150"/>
      <c r="G87" s="150"/>
      <c r="H87" s="150"/>
      <c r="I87" s="150"/>
      <c r="J87" s="150"/>
      <c r="K87" s="150"/>
      <c r="L87" s="150"/>
      <c r="M87" s="139"/>
    </row>
    <row r="88" spans="1:13" ht="35.25">
      <c r="A88" s="73"/>
      <c r="B88" s="73"/>
      <c r="C88" s="73"/>
      <c r="D88" s="139"/>
      <c r="E88" s="150"/>
      <c r="F88" s="150"/>
      <c r="G88" s="150"/>
      <c r="H88" s="150"/>
      <c r="I88" s="150"/>
      <c r="J88" s="150"/>
      <c r="K88" s="150"/>
      <c r="L88" s="150"/>
      <c r="M88" s="139"/>
    </row>
    <row r="89" spans="1:13" ht="35.25">
      <c r="A89" s="73"/>
      <c r="B89" s="73"/>
      <c r="C89" s="73"/>
      <c r="D89" s="139"/>
      <c r="E89" s="150"/>
      <c r="F89" s="150"/>
      <c r="G89" s="150"/>
      <c r="H89" s="150"/>
      <c r="I89" s="150"/>
      <c r="J89" s="150"/>
      <c r="K89" s="150"/>
      <c r="L89" s="150"/>
      <c r="M89" s="139"/>
    </row>
    <row r="90" spans="1:13" ht="35.25">
      <c r="A90" s="73"/>
      <c r="B90" s="73"/>
      <c r="C90" s="73"/>
      <c r="D90" s="139"/>
      <c r="E90" s="150"/>
      <c r="F90" s="150"/>
      <c r="G90" s="150"/>
      <c r="H90" s="150"/>
      <c r="I90" s="150"/>
      <c r="J90" s="150"/>
      <c r="K90" s="150"/>
      <c r="L90" s="150"/>
      <c r="M90" s="139"/>
    </row>
    <row r="91" spans="1:13" ht="35.25">
      <c r="A91" s="73"/>
      <c r="B91" s="73"/>
      <c r="C91" s="73"/>
      <c r="D91" s="139"/>
      <c r="E91" s="150"/>
      <c r="F91" s="150"/>
      <c r="G91" s="150"/>
      <c r="H91" s="150"/>
      <c r="I91" s="150"/>
      <c r="J91" s="150"/>
      <c r="K91" s="150"/>
      <c r="L91" s="150"/>
      <c r="M91" s="139"/>
    </row>
    <row r="92" spans="1:13" ht="35.25">
      <c r="A92" s="73"/>
      <c r="B92" s="73"/>
      <c r="C92" s="73"/>
      <c r="D92" s="139"/>
      <c r="E92" s="150"/>
      <c r="F92" s="150"/>
      <c r="G92" s="150"/>
      <c r="H92" s="150"/>
      <c r="I92" s="150"/>
      <c r="J92" s="150"/>
      <c r="K92" s="150"/>
      <c r="L92" s="150"/>
      <c r="M92" s="139"/>
    </row>
    <row r="93" spans="1:13" ht="35.25">
      <c r="A93" s="73"/>
      <c r="B93" s="73"/>
      <c r="C93" s="73"/>
      <c r="D93" s="139"/>
      <c r="E93" s="150"/>
      <c r="F93" s="150"/>
      <c r="G93" s="150"/>
      <c r="H93" s="150"/>
      <c r="I93" s="150"/>
      <c r="J93" s="150"/>
      <c r="K93" s="150"/>
      <c r="L93" s="150"/>
      <c r="M93" s="139"/>
    </row>
    <row r="94" spans="1:13" ht="35.25">
      <c r="A94" s="73"/>
      <c r="B94" s="73"/>
      <c r="C94" s="73"/>
      <c r="D94" s="139"/>
      <c r="E94" s="150"/>
      <c r="F94" s="150"/>
      <c r="G94" s="150"/>
      <c r="H94" s="150"/>
      <c r="I94" s="150"/>
      <c r="J94" s="150"/>
      <c r="K94" s="150"/>
      <c r="L94" s="150"/>
      <c r="M94" s="139"/>
    </row>
    <row r="95" spans="1:13" ht="35.25">
      <c r="A95" s="73"/>
      <c r="B95" s="73"/>
      <c r="C95" s="73"/>
      <c r="D95" s="139"/>
      <c r="E95" s="150"/>
      <c r="F95" s="150"/>
      <c r="G95" s="150"/>
      <c r="H95" s="150"/>
      <c r="I95" s="150"/>
      <c r="J95" s="150"/>
      <c r="K95" s="150"/>
      <c r="L95" s="150"/>
      <c r="M95" s="139"/>
    </row>
    <row r="96" spans="1:13" ht="35.25">
      <c r="A96" s="73"/>
      <c r="B96" s="73"/>
      <c r="C96" s="73"/>
      <c r="D96" s="139"/>
      <c r="E96" s="150"/>
      <c r="F96" s="150"/>
      <c r="G96" s="150"/>
      <c r="H96" s="150"/>
      <c r="I96" s="150"/>
      <c r="J96" s="150"/>
      <c r="K96" s="150"/>
      <c r="L96" s="150"/>
      <c r="M96" s="139"/>
    </row>
    <row r="97" spans="1:13" ht="35.25">
      <c r="A97" s="73"/>
      <c r="B97" s="73"/>
      <c r="C97" s="73"/>
      <c r="D97" s="139"/>
      <c r="E97" s="150"/>
      <c r="F97" s="150"/>
      <c r="G97" s="150"/>
      <c r="H97" s="150"/>
      <c r="I97" s="150"/>
      <c r="J97" s="150"/>
      <c r="K97" s="150"/>
      <c r="L97" s="150"/>
      <c r="M97" s="139"/>
    </row>
    <row r="98" spans="1:13" ht="35.25">
      <c r="A98" s="73"/>
      <c r="B98" s="73"/>
      <c r="C98" s="73"/>
      <c r="D98" s="139"/>
      <c r="E98" s="150"/>
      <c r="F98" s="150"/>
      <c r="G98" s="150"/>
      <c r="H98" s="150"/>
      <c r="I98" s="150"/>
      <c r="J98" s="150"/>
      <c r="K98" s="150"/>
      <c r="L98" s="150"/>
      <c r="M98" s="139"/>
    </row>
    <row r="99" spans="1:13" ht="35.25">
      <c r="A99" s="73"/>
      <c r="B99" s="73"/>
      <c r="C99" s="73"/>
      <c r="D99" s="139"/>
      <c r="E99" s="150"/>
      <c r="F99" s="150"/>
      <c r="G99" s="150"/>
      <c r="H99" s="150"/>
      <c r="I99" s="150"/>
      <c r="J99" s="150"/>
      <c r="K99" s="150"/>
      <c r="L99" s="150"/>
      <c r="M99" s="139"/>
    </row>
    <row r="100" spans="1:13" ht="35.25">
      <c r="A100" s="73"/>
      <c r="B100" s="73"/>
      <c r="C100" s="73"/>
      <c r="D100" s="139"/>
      <c r="E100" s="150"/>
      <c r="F100" s="150"/>
      <c r="G100" s="150"/>
      <c r="H100" s="150"/>
      <c r="I100" s="150"/>
      <c r="J100" s="150"/>
      <c r="K100" s="150"/>
      <c r="L100" s="150"/>
      <c r="M100" s="139"/>
    </row>
    <row r="101" spans="1:13" ht="35.25">
      <c r="A101" s="73"/>
      <c r="B101" s="73"/>
      <c r="C101" s="73"/>
      <c r="D101" s="139"/>
      <c r="E101" s="150"/>
      <c r="F101" s="150"/>
      <c r="G101" s="150"/>
      <c r="H101" s="150"/>
      <c r="I101" s="150"/>
      <c r="J101" s="150"/>
      <c r="K101" s="150"/>
      <c r="L101" s="150"/>
      <c r="M101" s="139"/>
    </row>
    <row r="102" spans="1:13" ht="35.25">
      <c r="A102" s="73"/>
      <c r="B102" s="73"/>
      <c r="C102" s="73"/>
      <c r="D102" s="139"/>
      <c r="E102" s="150"/>
      <c r="F102" s="150"/>
      <c r="G102" s="150"/>
      <c r="H102" s="150"/>
      <c r="I102" s="150"/>
      <c r="J102" s="150"/>
      <c r="K102" s="150"/>
      <c r="L102" s="150"/>
      <c r="M102" s="139"/>
    </row>
    <row r="103" spans="1:13" ht="35.25">
      <c r="A103" s="73"/>
      <c r="B103" s="73"/>
      <c r="C103" s="73"/>
      <c r="D103" s="139"/>
      <c r="E103" s="150"/>
      <c r="F103" s="150"/>
      <c r="G103" s="150"/>
      <c r="H103" s="150"/>
      <c r="I103" s="150"/>
      <c r="J103" s="150"/>
      <c r="K103" s="150"/>
      <c r="L103" s="150"/>
      <c r="M103" s="139"/>
    </row>
    <row r="104" spans="1:13" ht="35.25">
      <c r="A104" s="73"/>
      <c r="B104" s="73"/>
      <c r="C104" s="73"/>
      <c r="D104" s="139"/>
      <c r="E104" s="150"/>
      <c r="F104" s="150"/>
      <c r="G104" s="150"/>
      <c r="H104" s="150"/>
      <c r="I104" s="150"/>
      <c r="J104" s="150"/>
      <c r="K104" s="150"/>
      <c r="L104" s="150"/>
      <c r="M104" s="139"/>
    </row>
    <row r="105" spans="1:13" ht="35.25">
      <c r="A105" s="73"/>
      <c r="B105" s="73"/>
      <c r="C105" s="73"/>
      <c r="D105" s="139"/>
      <c r="E105" s="150"/>
      <c r="F105" s="150"/>
      <c r="G105" s="150"/>
      <c r="H105" s="150"/>
      <c r="I105" s="150"/>
      <c r="J105" s="150"/>
      <c r="K105" s="150"/>
      <c r="L105" s="150"/>
      <c r="M105" s="139"/>
    </row>
    <row r="106" spans="1:13" ht="35.25">
      <c r="A106" s="73"/>
      <c r="B106" s="73"/>
      <c r="C106" s="73"/>
      <c r="D106" s="139"/>
      <c r="E106" s="150"/>
      <c r="F106" s="150"/>
      <c r="G106" s="150"/>
      <c r="H106" s="150"/>
      <c r="I106" s="150"/>
      <c r="J106" s="150"/>
      <c r="K106" s="150"/>
      <c r="L106" s="150"/>
      <c r="M106" s="139"/>
    </row>
    <row r="107" spans="1:13" ht="35.25">
      <c r="A107" s="73"/>
      <c r="B107" s="73"/>
      <c r="C107" s="73"/>
      <c r="D107" s="139"/>
      <c r="E107" s="150"/>
      <c r="F107" s="150"/>
      <c r="G107" s="150"/>
      <c r="H107" s="150"/>
      <c r="I107" s="150"/>
      <c r="J107" s="150"/>
      <c r="K107" s="150"/>
      <c r="L107" s="150"/>
      <c r="M107" s="139"/>
    </row>
    <row r="108" spans="1:13" ht="35.25">
      <c r="A108" s="73"/>
      <c r="B108" s="73"/>
      <c r="C108" s="73"/>
      <c r="D108" s="139"/>
      <c r="E108" s="150"/>
      <c r="F108" s="150"/>
      <c r="G108" s="150"/>
      <c r="H108" s="150"/>
      <c r="I108" s="150"/>
      <c r="J108" s="150"/>
      <c r="K108" s="150"/>
      <c r="L108" s="150"/>
      <c r="M108" s="139"/>
    </row>
    <row r="109" spans="1:13" ht="35.25">
      <c r="A109" s="73"/>
      <c r="B109" s="73"/>
      <c r="C109" s="73"/>
      <c r="D109" s="139"/>
      <c r="E109" s="150"/>
      <c r="F109" s="150"/>
      <c r="G109" s="150"/>
      <c r="H109" s="150"/>
      <c r="I109" s="150"/>
      <c r="J109" s="150"/>
      <c r="K109" s="150"/>
      <c r="L109" s="150"/>
      <c r="M109" s="139"/>
    </row>
    <row r="110" spans="1:13" ht="35.25">
      <c r="A110" s="73"/>
      <c r="B110" s="73"/>
      <c r="C110" s="73"/>
      <c r="D110" s="139"/>
      <c r="E110" s="150"/>
      <c r="F110" s="150"/>
      <c r="G110" s="150"/>
      <c r="H110" s="150"/>
      <c r="I110" s="150"/>
      <c r="J110" s="150"/>
      <c r="K110" s="150"/>
      <c r="L110" s="150"/>
      <c r="M110" s="139"/>
    </row>
    <row r="111" spans="1:13" ht="35.25">
      <c r="A111" s="73"/>
      <c r="B111" s="73"/>
      <c r="C111" s="73"/>
      <c r="D111" s="139"/>
      <c r="E111" s="150"/>
      <c r="F111" s="150"/>
      <c r="G111" s="150"/>
      <c r="H111" s="150"/>
      <c r="I111" s="150"/>
      <c r="J111" s="150"/>
      <c r="K111" s="150"/>
      <c r="L111" s="150"/>
      <c r="M111" s="139"/>
    </row>
    <row r="112" spans="1:13" ht="35.25">
      <c r="A112" s="73"/>
      <c r="B112" s="73"/>
      <c r="C112" s="73"/>
      <c r="D112" s="139"/>
      <c r="E112" s="150"/>
      <c r="F112" s="150"/>
      <c r="G112" s="150"/>
      <c r="H112" s="150"/>
      <c r="I112" s="150"/>
      <c r="J112" s="150"/>
      <c r="K112" s="150"/>
      <c r="L112" s="150"/>
      <c r="M112" s="139"/>
    </row>
    <row r="113" spans="1:13" ht="35.25">
      <c r="A113" s="73"/>
      <c r="B113" s="73"/>
      <c r="C113" s="73"/>
      <c r="D113" s="139"/>
      <c r="E113" s="150"/>
      <c r="F113" s="150"/>
      <c r="G113" s="150"/>
      <c r="H113" s="150"/>
      <c r="I113" s="150"/>
      <c r="J113" s="150"/>
      <c r="K113" s="150"/>
      <c r="L113" s="150"/>
      <c r="M113" s="139"/>
    </row>
    <row r="114" spans="1:13" ht="35.25">
      <c r="A114" s="73"/>
      <c r="B114" s="73"/>
      <c r="C114" s="73"/>
      <c r="D114" s="139"/>
      <c r="E114" s="150"/>
      <c r="F114" s="150"/>
      <c r="G114" s="150"/>
      <c r="H114" s="150"/>
      <c r="I114" s="150"/>
      <c r="J114" s="150"/>
      <c r="K114" s="150"/>
      <c r="L114" s="150"/>
      <c r="M114" s="139"/>
    </row>
    <row r="115" spans="1:13" ht="35.25">
      <c r="A115" s="73"/>
      <c r="B115" s="73"/>
      <c r="C115" s="73"/>
      <c r="D115" s="139"/>
      <c r="E115" s="150"/>
      <c r="F115" s="150"/>
      <c r="G115" s="150"/>
      <c r="H115" s="150"/>
      <c r="I115" s="150"/>
      <c r="J115" s="150"/>
      <c r="K115" s="150"/>
      <c r="L115" s="150"/>
      <c r="M115" s="139"/>
    </row>
    <row r="116" spans="1:13" ht="35.25">
      <c r="A116" s="73"/>
      <c r="B116" s="73"/>
      <c r="C116" s="73"/>
      <c r="D116" s="139"/>
      <c r="E116" s="150"/>
      <c r="F116" s="150"/>
      <c r="G116" s="150"/>
      <c r="H116" s="150"/>
      <c r="I116" s="150"/>
      <c r="J116" s="150"/>
      <c r="K116" s="150"/>
      <c r="L116" s="150"/>
      <c r="M116" s="139"/>
    </row>
    <row r="117" spans="1:13" ht="35.25">
      <c r="A117" s="73"/>
      <c r="B117" s="73"/>
      <c r="C117" s="73"/>
      <c r="D117" s="139"/>
      <c r="E117" s="150"/>
      <c r="F117" s="150"/>
      <c r="G117" s="150"/>
      <c r="H117" s="150"/>
      <c r="I117" s="150"/>
      <c r="J117" s="150"/>
      <c r="K117" s="150"/>
      <c r="L117" s="150"/>
      <c r="M117" s="139"/>
    </row>
    <row r="118" spans="1:13" ht="35.25">
      <c r="A118" s="73"/>
      <c r="B118" s="73"/>
      <c r="C118" s="73"/>
      <c r="D118" s="139"/>
      <c r="E118" s="150"/>
      <c r="F118" s="150"/>
      <c r="G118" s="150"/>
      <c r="H118" s="150"/>
      <c r="I118" s="150"/>
      <c r="J118" s="150"/>
      <c r="K118" s="150"/>
      <c r="L118" s="150"/>
      <c r="M118" s="139"/>
    </row>
    <row r="119" spans="1:13" ht="35.25">
      <c r="A119" s="73"/>
      <c r="B119" s="73"/>
      <c r="C119" s="73"/>
      <c r="D119" s="139"/>
      <c r="E119" s="150"/>
      <c r="F119" s="150"/>
      <c r="G119" s="150"/>
      <c r="H119" s="150"/>
      <c r="I119" s="150"/>
      <c r="J119" s="150"/>
      <c r="K119" s="150"/>
      <c r="L119" s="150"/>
      <c r="M119" s="139"/>
    </row>
    <row r="120" spans="1:13" ht="35.25">
      <c r="A120" s="73"/>
      <c r="B120" s="73"/>
      <c r="C120" s="73"/>
      <c r="D120" s="139"/>
      <c r="E120" s="150"/>
      <c r="F120" s="150"/>
      <c r="G120" s="150"/>
      <c r="H120" s="150"/>
      <c r="I120" s="150"/>
      <c r="J120" s="150"/>
      <c r="K120" s="150"/>
      <c r="L120" s="150"/>
      <c r="M120" s="139"/>
    </row>
    <row r="121" spans="1:13" ht="35.25">
      <c r="A121" s="73"/>
      <c r="B121" s="73"/>
      <c r="C121" s="73"/>
      <c r="D121" s="139"/>
      <c r="E121" s="150"/>
      <c r="F121" s="150"/>
      <c r="G121" s="150"/>
      <c r="H121" s="150"/>
      <c r="I121" s="150"/>
      <c r="J121" s="150"/>
      <c r="K121" s="150"/>
      <c r="L121" s="150"/>
      <c r="M121" s="139"/>
    </row>
    <row r="122" spans="1:13" ht="35.25">
      <c r="A122" s="73"/>
      <c r="B122" s="73"/>
      <c r="C122" s="73"/>
      <c r="D122" s="139"/>
      <c r="E122" s="150"/>
      <c r="F122" s="150"/>
      <c r="G122" s="150"/>
      <c r="H122" s="150"/>
      <c r="I122" s="150"/>
      <c r="J122" s="150"/>
      <c r="K122" s="150"/>
      <c r="L122" s="150"/>
      <c r="M122" s="139"/>
    </row>
    <row r="123" spans="1:13" ht="35.25">
      <c r="A123" s="73"/>
      <c r="B123" s="73"/>
      <c r="C123" s="73"/>
      <c r="D123" s="139"/>
      <c r="E123" s="150"/>
      <c r="F123" s="150"/>
      <c r="G123" s="150"/>
      <c r="H123" s="150"/>
      <c r="I123" s="150"/>
      <c r="J123" s="150"/>
      <c r="K123" s="150"/>
      <c r="L123" s="150"/>
      <c r="M123" s="139"/>
    </row>
    <row r="124" spans="1:13" ht="35.25">
      <c r="A124" s="73"/>
      <c r="B124" s="73"/>
      <c r="C124" s="73"/>
      <c r="D124" s="139"/>
      <c r="E124" s="150"/>
      <c r="F124" s="150"/>
      <c r="G124" s="150"/>
      <c r="H124" s="150"/>
      <c r="I124" s="150"/>
      <c r="J124" s="150"/>
      <c r="K124" s="150"/>
      <c r="L124" s="150"/>
      <c r="M124" s="139"/>
    </row>
    <row r="125" spans="1:13" ht="35.25">
      <c r="A125" s="73"/>
      <c r="B125" s="73"/>
      <c r="C125" s="73"/>
      <c r="D125" s="139"/>
      <c r="E125" s="150"/>
      <c r="F125" s="150"/>
      <c r="G125" s="150"/>
      <c r="H125" s="150"/>
      <c r="I125" s="150"/>
      <c r="J125" s="150"/>
      <c r="K125" s="150"/>
      <c r="L125" s="150"/>
      <c r="M125" s="139"/>
    </row>
    <row r="126" spans="1:13" ht="35.25">
      <c r="A126" s="73"/>
      <c r="B126" s="73"/>
      <c r="C126" s="73"/>
      <c r="D126" s="139"/>
      <c r="E126" s="150"/>
      <c r="F126" s="150"/>
      <c r="G126" s="150"/>
      <c r="H126" s="150"/>
      <c r="I126" s="150"/>
      <c r="J126" s="150"/>
      <c r="K126" s="150"/>
      <c r="L126" s="150"/>
      <c r="M126" s="139"/>
    </row>
    <row r="127" spans="1:13" ht="35.25">
      <c r="A127" s="73"/>
      <c r="B127" s="73"/>
      <c r="C127" s="73"/>
      <c r="D127" s="139"/>
      <c r="E127" s="150"/>
      <c r="F127" s="150"/>
      <c r="G127" s="150"/>
      <c r="H127" s="150"/>
      <c r="I127" s="150"/>
      <c r="J127" s="150"/>
      <c r="K127" s="150"/>
      <c r="L127" s="150"/>
      <c r="M127" s="139"/>
    </row>
    <row r="128" spans="1:13" ht="35.25">
      <c r="A128" s="73"/>
      <c r="B128" s="73"/>
      <c r="C128" s="73"/>
      <c r="D128" s="139"/>
      <c r="E128" s="150"/>
      <c r="F128" s="150"/>
      <c r="G128" s="150"/>
      <c r="H128" s="150"/>
      <c r="I128" s="150"/>
      <c r="J128" s="150"/>
      <c r="K128" s="150"/>
      <c r="L128" s="150"/>
      <c r="M128" s="139"/>
    </row>
    <row r="129" spans="1:13" ht="35.25">
      <c r="A129" s="73"/>
      <c r="B129" s="73"/>
      <c r="C129" s="73"/>
      <c r="D129" s="139"/>
      <c r="E129" s="150"/>
      <c r="F129" s="150"/>
      <c r="G129" s="150"/>
      <c r="H129" s="150"/>
      <c r="I129" s="150"/>
      <c r="J129" s="150"/>
      <c r="K129" s="150"/>
      <c r="L129" s="150"/>
      <c r="M129" s="139"/>
    </row>
    <row r="130" spans="1:13" ht="35.25">
      <c r="A130" s="73"/>
      <c r="B130" s="73"/>
      <c r="C130" s="73"/>
      <c r="D130" s="139"/>
      <c r="E130" s="150"/>
      <c r="F130" s="150"/>
      <c r="G130" s="150"/>
      <c r="H130" s="150"/>
      <c r="I130" s="150"/>
      <c r="J130" s="150"/>
      <c r="K130" s="150"/>
      <c r="L130" s="150"/>
      <c r="M130" s="139"/>
    </row>
    <row r="131" spans="1:13" ht="35.25">
      <c r="A131" s="73"/>
      <c r="B131" s="73"/>
      <c r="C131" s="73"/>
      <c r="D131" s="139"/>
      <c r="E131" s="150"/>
      <c r="F131" s="150"/>
      <c r="G131" s="150"/>
      <c r="H131" s="150"/>
      <c r="I131" s="150"/>
      <c r="J131" s="150"/>
      <c r="K131" s="150"/>
      <c r="L131" s="150"/>
      <c r="M131" s="139"/>
    </row>
    <row r="132" spans="1:13" ht="35.25">
      <c r="A132" s="73"/>
      <c r="B132" s="73"/>
      <c r="C132" s="73"/>
      <c r="D132" s="139"/>
      <c r="E132" s="150"/>
      <c r="F132" s="150"/>
      <c r="G132" s="150"/>
      <c r="H132" s="150"/>
      <c r="I132" s="150"/>
      <c r="J132" s="150"/>
      <c r="K132" s="150"/>
      <c r="L132" s="150"/>
      <c r="M132" s="139"/>
    </row>
    <row r="133" spans="1:13" ht="35.25">
      <c r="A133" s="73"/>
      <c r="B133" s="73"/>
      <c r="C133" s="73"/>
      <c r="D133" s="139"/>
      <c r="E133" s="150"/>
      <c r="F133" s="150"/>
      <c r="G133" s="150"/>
      <c r="H133" s="150"/>
      <c r="I133" s="150"/>
      <c r="J133" s="150"/>
      <c r="K133" s="150"/>
      <c r="L133" s="150"/>
      <c r="M133" s="139"/>
    </row>
    <row r="134" spans="1:13" ht="35.25">
      <c r="A134" s="73"/>
      <c r="B134" s="73"/>
      <c r="C134" s="73"/>
      <c r="D134" s="139"/>
      <c r="E134" s="150"/>
      <c r="F134" s="150"/>
      <c r="G134" s="150"/>
      <c r="H134" s="150"/>
      <c r="I134" s="150"/>
      <c r="J134" s="150"/>
      <c r="K134" s="150"/>
      <c r="L134" s="150"/>
      <c r="M134" s="139"/>
    </row>
    <row r="135" spans="1:13" ht="35.25">
      <c r="A135" s="73"/>
      <c r="B135" s="73"/>
      <c r="C135" s="73"/>
      <c r="D135" s="139"/>
      <c r="E135" s="150"/>
      <c r="F135" s="150"/>
      <c r="G135" s="150"/>
      <c r="H135" s="150"/>
      <c r="I135" s="150"/>
      <c r="J135" s="150"/>
      <c r="K135" s="150"/>
      <c r="L135" s="150"/>
      <c r="M135" s="139"/>
    </row>
    <row r="136" spans="1:13" ht="35.25">
      <c r="A136" s="73"/>
      <c r="B136" s="73"/>
      <c r="C136" s="73"/>
      <c r="D136" s="139"/>
      <c r="E136" s="150"/>
      <c r="F136" s="150"/>
      <c r="G136" s="150"/>
      <c r="H136" s="150"/>
      <c r="I136" s="150"/>
      <c r="J136" s="150"/>
      <c r="K136" s="150"/>
      <c r="L136" s="150"/>
      <c r="M136" s="139"/>
    </row>
    <row r="137" spans="1:13" ht="35.25">
      <c r="A137" s="73"/>
      <c r="B137" s="73"/>
      <c r="C137" s="73"/>
      <c r="D137" s="139"/>
      <c r="E137" s="150"/>
      <c r="F137" s="150"/>
      <c r="G137" s="150"/>
      <c r="H137" s="150"/>
      <c r="I137" s="150"/>
      <c r="J137" s="150"/>
      <c r="K137" s="150"/>
      <c r="L137" s="150"/>
      <c r="M137" s="139"/>
    </row>
    <row r="138" spans="1:13" ht="35.25">
      <c r="A138" s="73"/>
      <c r="B138" s="73"/>
      <c r="C138" s="73"/>
      <c r="D138" s="139"/>
      <c r="E138" s="150"/>
      <c r="F138" s="150"/>
      <c r="G138" s="150"/>
      <c r="H138" s="150"/>
      <c r="I138" s="150"/>
      <c r="J138" s="150"/>
      <c r="K138" s="150"/>
      <c r="L138" s="150"/>
      <c r="M138" s="139"/>
    </row>
    <row r="139" spans="1:13" ht="35.25">
      <c r="A139" s="73"/>
      <c r="B139" s="73"/>
      <c r="C139" s="73"/>
      <c r="D139" s="139"/>
      <c r="E139" s="150"/>
      <c r="F139" s="150"/>
      <c r="G139" s="150"/>
      <c r="H139" s="150"/>
      <c r="I139" s="150"/>
      <c r="J139" s="150"/>
      <c r="K139" s="150"/>
      <c r="L139" s="150"/>
      <c r="M139" s="139"/>
    </row>
    <row r="140" spans="1:13" ht="35.25">
      <c r="A140" s="73"/>
      <c r="B140" s="73"/>
      <c r="C140" s="73"/>
      <c r="D140" s="139"/>
      <c r="E140" s="150"/>
      <c r="F140" s="150"/>
      <c r="G140" s="150"/>
      <c r="H140" s="150"/>
      <c r="I140" s="150"/>
      <c r="J140" s="150"/>
      <c r="K140" s="150"/>
      <c r="L140" s="150"/>
      <c r="M140" s="139"/>
    </row>
    <row r="141" spans="1:13" ht="35.25">
      <c r="A141" s="73"/>
      <c r="B141" s="73"/>
      <c r="C141" s="73"/>
      <c r="D141" s="139"/>
      <c r="E141" s="150"/>
      <c r="F141" s="150"/>
      <c r="G141" s="150"/>
      <c r="H141" s="150"/>
      <c r="I141" s="150"/>
      <c r="J141" s="150"/>
      <c r="K141" s="150"/>
      <c r="L141" s="150"/>
      <c r="M141" s="139"/>
    </row>
    <row r="142" spans="1:13" ht="35.25">
      <c r="A142" s="73"/>
      <c r="B142" s="73"/>
      <c r="C142" s="73"/>
      <c r="D142" s="139"/>
      <c r="E142" s="150"/>
      <c r="F142" s="150"/>
      <c r="G142" s="150"/>
      <c r="H142" s="150"/>
      <c r="I142" s="150"/>
      <c r="J142" s="150"/>
      <c r="K142" s="150"/>
      <c r="L142" s="150"/>
      <c r="M142" s="139"/>
    </row>
    <row r="143" spans="1:13" ht="35.25">
      <c r="A143" s="73"/>
      <c r="B143" s="73"/>
      <c r="C143" s="73"/>
      <c r="D143" s="139"/>
      <c r="E143" s="150"/>
      <c r="F143" s="150"/>
      <c r="G143" s="150"/>
      <c r="H143" s="150"/>
      <c r="I143" s="150"/>
      <c r="J143" s="150"/>
      <c r="K143" s="150"/>
      <c r="L143" s="150"/>
      <c r="M143" s="139"/>
    </row>
    <row r="144" spans="1:13" ht="35.25">
      <c r="A144" s="73"/>
      <c r="B144" s="73"/>
      <c r="C144" s="73"/>
      <c r="D144" s="139"/>
      <c r="E144" s="150"/>
      <c r="F144" s="150"/>
      <c r="G144" s="150"/>
      <c r="H144" s="150"/>
      <c r="I144" s="150"/>
      <c r="J144" s="150"/>
      <c r="K144" s="150"/>
      <c r="L144" s="150"/>
      <c r="M144" s="139"/>
    </row>
    <row r="145" spans="1:13" ht="35.25">
      <c r="A145" s="73"/>
      <c r="B145" s="73"/>
      <c r="C145" s="73"/>
      <c r="D145" s="139"/>
      <c r="E145" s="150"/>
      <c r="F145" s="150"/>
      <c r="G145" s="150"/>
      <c r="H145" s="150"/>
      <c r="I145" s="150"/>
      <c r="J145" s="150"/>
      <c r="K145" s="150"/>
      <c r="L145" s="150"/>
      <c r="M145" s="139"/>
    </row>
    <row r="146" spans="1:13" ht="35.25">
      <c r="A146" s="73"/>
      <c r="B146" s="73"/>
      <c r="C146" s="73"/>
      <c r="D146" s="139"/>
      <c r="E146" s="150"/>
      <c r="F146" s="150"/>
      <c r="G146" s="150"/>
      <c r="H146" s="150"/>
      <c r="I146" s="150"/>
      <c r="J146" s="150"/>
      <c r="K146" s="150"/>
      <c r="L146" s="150"/>
      <c r="M146" s="139"/>
    </row>
    <row r="147" spans="1:13" ht="35.25">
      <c r="A147" s="73"/>
      <c r="B147" s="73"/>
      <c r="C147" s="73"/>
      <c r="D147" s="139"/>
      <c r="E147" s="150"/>
      <c r="F147" s="150"/>
      <c r="G147" s="150"/>
      <c r="H147" s="150"/>
      <c r="I147" s="150"/>
      <c r="J147" s="150"/>
      <c r="K147" s="150"/>
      <c r="L147" s="150"/>
      <c r="M147" s="139"/>
    </row>
    <row r="148" spans="1:13" ht="35.25">
      <c r="A148" s="73"/>
      <c r="B148" s="73"/>
      <c r="C148" s="73"/>
      <c r="D148" s="139"/>
      <c r="E148" s="150"/>
      <c r="F148" s="150"/>
      <c r="G148" s="150"/>
      <c r="H148" s="150"/>
      <c r="I148" s="150"/>
      <c r="J148" s="150"/>
      <c r="K148" s="150"/>
      <c r="L148" s="150"/>
      <c r="M148" s="139"/>
    </row>
    <row r="149" spans="1:13" ht="35.25">
      <c r="A149" s="73"/>
      <c r="B149" s="73"/>
      <c r="C149" s="73"/>
      <c r="D149" s="139"/>
      <c r="E149" s="150"/>
      <c r="F149" s="150"/>
      <c r="G149" s="150"/>
      <c r="H149" s="150"/>
      <c r="I149" s="150"/>
      <c r="J149" s="150"/>
      <c r="K149" s="150"/>
      <c r="L149" s="150"/>
      <c r="M149" s="139"/>
    </row>
    <row r="150" spans="1:13" ht="35.25">
      <c r="A150" s="73"/>
      <c r="B150" s="73"/>
      <c r="C150" s="73"/>
      <c r="D150" s="139"/>
      <c r="E150" s="150"/>
      <c r="F150" s="150"/>
      <c r="G150" s="150"/>
      <c r="H150" s="150"/>
      <c r="I150" s="150"/>
      <c r="J150" s="150"/>
      <c r="K150" s="150"/>
      <c r="L150" s="150"/>
      <c r="M150" s="139"/>
    </row>
    <row r="151" spans="1:13" ht="35.25">
      <c r="A151" s="73"/>
      <c r="B151" s="73"/>
      <c r="C151" s="73"/>
      <c r="D151" s="139"/>
      <c r="E151" s="150"/>
      <c r="F151" s="150"/>
      <c r="G151" s="150"/>
      <c r="H151" s="150"/>
      <c r="I151" s="150"/>
      <c r="J151" s="150"/>
      <c r="K151" s="150"/>
      <c r="L151" s="150"/>
      <c r="M151" s="139"/>
    </row>
    <row r="152" spans="1:13" ht="35.25">
      <c r="A152" s="73"/>
      <c r="B152" s="73"/>
      <c r="C152" s="73"/>
      <c r="D152" s="139"/>
      <c r="E152" s="150"/>
      <c r="F152" s="150"/>
      <c r="G152" s="150"/>
      <c r="H152" s="150"/>
      <c r="I152" s="150"/>
      <c r="J152" s="150"/>
      <c r="K152" s="150"/>
      <c r="L152" s="150"/>
      <c r="M152" s="139"/>
    </row>
    <row r="153" spans="1:13" ht="35.25">
      <c r="A153" s="73"/>
      <c r="B153" s="73"/>
      <c r="C153" s="73"/>
      <c r="D153" s="139"/>
      <c r="E153" s="150"/>
      <c r="F153" s="150"/>
      <c r="G153" s="150"/>
      <c r="H153" s="150"/>
      <c r="I153" s="150"/>
      <c r="J153" s="150"/>
      <c r="K153" s="150"/>
      <c r="L153" s="150"/>
      <c r="M153" s="139"/>
    </row>
    <row r="154" spans="1:13" ht="35.25">
      <c r="A154" s="73"/>
      <c r="B154" s="73"/>
      <c r="C154" s="73"/>
      <c r="D154" s="139"/>
      <c r="E154" s="150"/>
      <c r="F154" s="150"/>
      <c r="G154" s="150"/>
      <c r="H154" s="150"/>
      <c r="I154" s="150"/>
      <c r="J154" s="150"/>
      <c r="K154" s="150"/>
      <c r="L154" s="150"/>
      <c r="M154" s="139"/>
    </row>
    <row r="155" spans="1:13" ht="35.25">
      <c r="A155" s="73"/>
      <c r="B155" s="73"/>
      <c r="C155" s="73"/>
      <c r="D155" s="139"/>
      <c r="E155" s="150"/>
      <c r="F155" s="150"/>
      <c r="G155" s="150"/>
      <c r="H155" s="150"/>
      <c r="I155" s="150"/>
      <c r="J155" s="150"/>
      <c r="K155" s="150"/>
      <c r="L155" s="150"/>
      <c r="M155" s="139"/>
    </row>
    <row r="156" spans="1:13" ht="35.25">
      <c r="A156" s="73"/>
      <c r="B156" s="73"/>
      <c r="C156" s="73"/>
      <c r="D156" s="139"/>
      <c r="E156" s="150"/>
      <c r="F156" s="150"/>
      <c r="G156" s="150"/>
      <c r="H156" s="150"/>
      <c r="I156" s="150"/>
      <c r="J156" s="150"/>
      <c r="K156" s="150"/>
      <c r="L156" s="150"/>
      <c r="M156" s="139"/>
    </row>
    <row r="157" spans="1:13" ht="35.25">
      <c r="A157" s="73"/>
      <c r="B157" s="73"/>
      <c r="C157" s="73"/>
      <c r="D157" s="139"/>
      <c r="E157" s="150"/>
      <c r="F157" s="150"/>
      <c r="G157" s="150"/>
      <c r="H157" s="150"/>
      <c r="I157" s="150"/>
      <c r="J157" s="150"/>
      <c r="K157" s="150"/>
      <c r="L157" s="150"/>
      <c r="M157" s="139"/>
    </row>
    <row r="158" spans="1:13" ht="35.25">
      <c r="A158" s="73"/>
      <c r="B158" s="73"/>
      <c r="C158" s="73"/>
      <c r="D158" s="139"/>
      <c r="E158" s="150"/>
      <c r="F158" s="150"/>
      <c r="G158" s="150"/>
      <c r="H158" s="150"/>
      <c r="I158" s="150"/>
      <c r="J158" s="150"/>
      <c r="K158" s="150"/>
      <c r="L158" s="150"/>
      <c r="M158" s="139"/>
    </row>
    <row r="159" spans="1:13" ht="35.25">
      <c r="A159" s="73"/>
      <c r="B159" s="73"/>
      <c r="C159" s="73"/>
      <c r="D159" s="139"/>
      <c r="E159" s="150"/>
      <c r="F159" s="150"/>
      <c r="G159" s="150"/>
      <c r="H159" s="150"/>
      <c r="I159" s="150"/>
      <c r="J159" s="150"/>
      <c r="K159" s="150"/>
      <c r="L159" s="150"/>
      <c r="M159" s="139"/>
    </row>
    <row r="160" spans="1:13" ht="35.25">
      <c r="A160" s="73"/>
      <c r="B160" s="73"/>
      <c r="C160" s="73"/>
      <c r="D160" s="139"/>
      <c r="E160" s="150"/>
      <c r="F160" s="150"/>
      <c r="G160" s="150"/>
      <c r="H160" s="150"/>
      <c r="I160" s="150"/>
      <c r="J160" s="150"/>
      <c r="K160" s="150"/>
      <c r="L160" s="150"/>
      <c r="M160" s="139"/>
    </row>
    <row r="161" spans="1:13" ht="35.25">
      <c r="A161" s="73"/>
      <c r="B161" s="73"/>
      <c r="C161" s="73"/>
      <c r="D161" s="139"/>
      <c r="E161" s="150"/>
      <c r="F161" s="150"/>
      <c r="G161" s="150"/>
      <c r="H161" s="150"/>
      <c r="I161" s="150"/>
      <c r="J161" s="150"/>
      <c r="K161" s="150"/>
      <c r="L161" s="150"/>
      <c r="M161" s="139"/>
    </row>
    <row r="162" spans="1:13" ht="35.25">
      <c r="A162" s="73"/>
      <c r="B162" s="73"/>
      <c r="C162" s="73"/>
      <c r="D162" s="139"/>
      <c r="E162" s="150"/>
      <c r="F162" s="150"/>
      <c r="G162" s="150"/>
      <c r="H162" s="150"/>
      <c r="I162" s="150"/>
      <c r="J162" s="150"/>
      <c r="K162" s="150"/>
      <c r="L162" s="150"/>
      <c r="M162" s="139"/>
    </row>
    <row r="163" spans="1:13" ht="35.25">
      <c r="A163" s="73"/>
      <c r="B163" s="73"/>
      <c r="C163" s="73"/>
      <c r="D163" s="139"/>
      <c r="E163" s="150"/>
      <c r="F163" s="150"/>
      <c r="G163" s="150"/>
      <c r="H163" s="150"/>
      <c r="I163" s="150"/>
      <c r="J163" s="150"/>
      <c r="K163" s="150"/>
      <c r="L163" s="150"/>
      <c r="M163" s="139"/>
    </row>
    <row r="164" spans="1:13" ht="35.25">
      <c r="A164" s="73"/>
      <c r="B164" s="73"/>
      <c r="C164" s="73"/>
      <c r="D164" s="139"/>
      <c r="E164" s="150"/>
      <c r="F164" s="150"/>
      <c r="G164" s="150"/>
      <c r="H164" s="150"/>
      <c r="I164" s="150"/>
      <c r="J164" s="150"/>
      <c r="K164" s="150"/>
      <c r="L164" s="150"/>
      <c r="M164" s="139"/>
    </row>
    <row r="165" spans="1:13" ht="35.25">
      <c r="A165" s="73"/>
      <c r="B165" s="73"/>
      <c r="C165" s="73"/>
      <c r="D165" s="139"/>
      <c r="E165" s="150"/>
      <c r="F165" s="150"/>
      <c r="G165" s="150"/>
      <c r="H165" s="150"/>
      <c r="I165" s="150"/>
      <c r="J165" s="150"/>
      <c r="K165" s="150"/>
      <c r="L165" s="150"/>
      <c r="M165" s="139"/>
    </row>
    <row r="166" spans="1:13" ht="35.25">
      <c r="A166" s="73"/>
      <c r="B166" s="73"/>
      <c r="C166" s="73"/>
      <c r="D166" s="139"/>
      <c r="E166" s="150"/>
      <c r="F166" s="150"/>
      <c r="G166" s="150"/>
      <c r="H166" s="150"/>
      <c r="I166" s="150"/>
      <c r="J166" s="150"/>
      <c r="K166" s="150"/>
      <c r="L166" s="150"/>
      <c r="M166" s="139"/>
    </row>
    <row r="167" spans="1:13" ht="35.25">
      <c r="A167" s="73"/>
      <c r="B167" s="73"/>
      <c r="C167" s="73"/>
      <c r="D167" s="139"/>
      <c r="E167" s="150"/>
      <c r="F167" s="150"/>
      <c r="G167" s="150"/>
      <c r="H167" s="150"/>
      <c r="I167" s="150"/>
      <c r="J167" s="150"/>
      <c r="K167" s="150"/>
      <c r="L167" s="150"/>
      <c r="M167" s="139"/>
    </row>
    <row r="168" spans="1:13" ht="35.25">
      <c r="A168" s="73"/>
      <c r="B168" s="73"/>
      <c r="C168" s="73"/>
      <c r="D168" s="139"/>
      <c r="E168" s="150"/>
      <c r="F168" s="150"/>
      <c r="G168" s="150"/>
      <c r="H168" s="150"/>
      <c r="I168" s="150"/>
      <c r="J168" s="150"/>
      <c r="K168" s="150"/>
      <c r="L168" s="150"/>
      <c r="M168" s="139"/>
    </row>
    <row r="169" spans="1:13" ht="35.25">
      <c r="A169" s="73"/>
      <c r="B169" s="73"/>
      <c r="C169" s="73"/>
      <c r="D169" s="139"/>
      <c r="E169" s="150"/>
      <c r="F169" s="150"/>
      <c r="G169" s="150"/>
      <c r="H169" s="150"/>
      <c r="I169" s="150"/>
      <c r="J169" s="150"/>
      <c r="K169" s="150"/>
      <c r="L169" s="150"/>
      <c r="M169" s="139"/>
    </row>
    <row r="170" spans="1:13" ht="35.25">
      <c r="A170" s="73"/>
      <c r="B170" s="73"/>
      <c r="C170" s="73"/>
      <c r="D170" s="139"/>
      <c r="E170" s="150"/>
      <c r="F170" s="150"/>
      <c r="G170" s="150"/>
      <c r="H170" s="150"/>
      <c r="I170" s="150"/>
      <c r="J170" s="150"/>
      <c r="K170" s="150"/>
      <c r="L170" s="150"/>
      <c r="M170" s="139"/>
    </row>
    <row r="171" spans="1:13" ht="35.25">
      <c r="A171" s="73"/>
      <c r="B171" s="73"/>
      <c r="C171" s="73"/>
      <c r="D171" s="139"/>
      <c r="E171" s="150"/>
      <c r="F171" s="150"/>
      <c r="G171" s="150"/>
      <c r="H171" s="150"/>
      <c r="I171" s="150"/>
      <c r="J171" s="150"/>
      <c r="K171" s="150"/>
      <c r="L171" s="150"/>
      <c r="M171" s="139"/>
    </row>
    <row r="172" spans="1:13" ht="35.25">
      <c r="A172" s="73"/>
      <c r="B172" s="73"/>
      <c r="C172" s="73"/>
      <c r="D172" s="139"/>
      <c r="E172" s="150"/>
      <c r="F172" s="150"/>
      <c r="G172" s="150"/>
      <c r="H172" s="150"/>
      <c r="I172" s="150"/>
      <c r="J172" s="150"/>
      <c r="K172" s="150"/>
      <c r="L172" s="150"/>
      <c r="M172" s="139"/>
    </row>
    <row r="173" spans="1:13" ht="35.25">
      <c r="A173" s="73"/>
      <c r="B173" s="73"/>
      <c r="C173" s="73"/>
      <c r="D173" s="139"/>
      <c r="E173" s="150"/>
      <c r="F173" s="150"/>
      <c r="G173" s="150"/>
      <c r="H173" s="150"/>
      <c r="I173" s="150"/>
      <c r="J173" s="150"/>
      <c r="K173" s="150"/>
      <c r="L173" s="150"/>
      <c r="M173" s="139"/>
    </row>
    <row r="174" spans="1:13" ht="35.25">
      <c r="A174" s="73"/>
      <c r="B174" s="73"/>
      <c r="C174" s="73"/>
      <c r="D174" s="139"/>
      <c r="E174" s="150"/>
      <c r="F174" s="150"/>
      <c r="G174" s="150"/>
      <c r="H174" s="150"/>
      <c r="I174" s="150"/>
      <c r="J174" s="150"/>
      <c r="K174" s="150"/>
      <c r="L174" s="150"/>
      <c r="M174" s="139"/>
    </row>
    <row r="175" spans="1:13" ht="35.25">
      <c r="A175" s="73"/>
      <c r="B175" s="73"/>
      <c r="C175" s="73"/>
      <c r="D175" s="139"/>
      <c r="E175" s="150"/>
      <c r="F175" s="150"/>
      <c r="G175" s="150"/>
      <c r="H175" s="150"/>
      <c r="I175" s="150"/>
      <c r="J175" s="150"/>
      <c r="K175" s="150"/>
      <c r="L175" s="150"/>
      <c r="M175" s="139"/>
    </row>
    <row r="176" spans="1:13" ht="35.25">
      <c r="A176" s="73"/>
      <c r="B176" s="73"/>
      <c r="C176" s="73"/>
      <c r="D176" s="139"/>
      <c r="E176" s="150"/>
      <c r="F176" s="150"/>
      <c r="G176" s="150"/>
      <c r="H176" s="150"/>
      <c r="I176" s="150"/>
      <c r="J176" s="150"/>
      <c r="K176" s="150"/>
      <c r="L176" s="150"/>
      <c r="M176" s="139"/>
    </row>
    <row r="177" spans="1:13" ht="35.25">
      <c r="A177" s="73"/>
      <c r="B177" s="73"/>
      <c r="C177" s="73"/>
      <c r="D177" s="139"/>
      <c r="E177" s="150"/>
      <c r="F177" s="150"/>
      <c r="G177" s="150"/>
      <c r="H177" s="150"/>
      <c r="I177" s="150"/>
      <c r="J177" s="150"/>
      <c r="K177" s="150"/>
      <c r="L177" s="150"/>
      <c r="M177" s="139"/>
    </row>
    <row r="178" spans="1:13" ht="35.25">
      <c r="A178" s="73"/>
      <c r="B178" s="73"/>
      <c r="C178" s="73"/>
      <c r="D178" s="139"/>
      <c r="E178" s="150"/>
      <c r="F178" s="150"/>
      <c r="G178" s="150"/>
      <c r="H178" s="150"/>
      <c r="I178" s="150"/>
      <c r="J178" s="150"/>
      <c r="K178" s="150"/>
      <c r="L178" s="150"/>
      <c r="M178" s="139"/>
    </row>
    <row r="179" spans="1:13" ht="35.25">
      <c r="A179" s="73"/>
      <c r="B179" s="73"/>
      <c r="C179" s="73"/>
      <c r="D179" s="139"/>
      <c r="E179" s="150"/>
      <c r="F179" s="150"/>
      <c r="G179" s="150"/>
      <c r="H179" s="150"/>
      <c r="I179" s="150"/>
      <c r="J179" s="150"/>
      <c r="K179" s="150"/>
      <c r="L179" s="150"/>
      <c r="M179" s="139"/>
    </row>
    <row r="180" spans="1:13" ht="35.25">
      <c r="A180" s="73"/>
      <c r="B180" s="73"/>
      <c r="C180" s="73"/>
      <c r="D180" s="139"/>
      <c r="E180" s="150"/>
      <c r="F180" s="150"/>
      <c r="G180" s="150"/>
      <c r="H180" s="150"/>
      <c r="I180" s="150"/>
      <c r="J180" s="150"/>
      <c r="K180" s="150"/>
      <c r="L180" s="150"/>
      <c r="M180" s="139"/>
    </row>
    <row r="181" spans="1:13" ht="35.25">
      <c r="A181" s="73"/>
      <c r="B181" s="73"/>
      <c r="C181" s="73"/>
      <c r="D181" s="139"/>
      <c r="E181" s="150"/>
      <c r="F181" s="150"/>
      <c r="G181" s="150"/>
      <c r="H181" s="150"/>
      <c r="I181" s="150"/>
      <c r="J181" s="150"/>
      <c r="K181" s="150"/>
      <c r="L181" s="150"/>
      <c r="M181" s="139"/>
    </row>
    <row r="182" spans="1:13" ht="35.25">
      <c r="A182" s="73"/>
      <c r="B182" s="73"/>
      <c r="C182" s="73"/>
      <c r="D182" s="139"/>
      <c r="E182" s="150"/>
      <c r="F182" s="150"/>
      <c r="G182" s="150"/>
      <c r="H182" s="150"/>
      <c r="I182" s="150"/>
      <c r="J182" s="150"/>
      <c r="K182" s="150"/>
      <c r="L182" s="150"/>
      <c r="M182" s="139"/>
    </row>
    <row r="183" spans="1:13" ht="35.25">
      <c r="A183" s="73"/>
      <c r="B183" s="73"/>
      <c r="C183" s="73"/>
      <c r="D183" s="139"/>
      <c r="E183" s="150"/>
      <c r="F183" s="150"/>
      <c r="G183" s="150"/>
      <c r="H183" s="150"/>
      <c r="I183" s="150"/>
      <c r="J183" s="150"/>
      <c r="K183" s="150"/>
      <c r="L183" s="150"/>
      <c r="M183" s="139"/>
    </row>
    <row r="184" spans="1:13" ht="35.25">
      <c r="A184" s="73"/>
      <c r="B184" s="73"/>
      <c r="C184" s="73"/>
      <c r="D184" s="139"/>
      <c r="E184" s="150"/>
      <c r="F184" s="150"/>
      <c r="G184" s="150"/>
      <c r="H184" s="150"/>
      <c r="I184" s="150"/>
      <c r="J184" s="150"/>
      <c r="K184" s="150"/>
      <c r="L184" s="150"/>
      <c r="M184" s="139"/>
    </row>
    <row r="185" spans="1:13" ht="35.25">
      <c r="A185" s="73"/>
      <c r="B185" s="73"/>
      <c r="C185" s="73"/>
      <c r="D185" s="139"/>
      <c r="E185" s="150"/>
      <c r="F185" s="150"/>
      <c r="G185" s="150"/>
      <c r="H185" s="150"/>
      <c r="I185" s="150"/>
      <c r="J185" s="150"/>
      <c r="K185" s="150"/>
      <c r="L185" s="150"/>
      <c r="M185" s="139"/>
    </row>
    <row r="186" spans="1:13" ht="35.25">
      <c r="A186" s="73"/>
      <c r="B186" s="73"/>
      <c r="C186" s="73"/>
      <c r="D186" s="139"/>
      <c r="E186" s="150"/>
      <c r="F186" s="150"/>
      <c r="G186" s="150"/>
      <c r="H186" s="150"/>
      <c r="I186" s="150"/>
      <c r="J186" s="150"/>
      <c r="K186" s="150"/>
      <c r="L186" s="150"/>
      <c r="M186" s="139"/>
    </row>
    <row r="187" spans="1:13" ht="35.25">
      <c r="A187" s="73"/>
      <c r="B187" s="73"/>
      <c r="C187" s="73"/>
      <c r="D187" s="139"/>
      <c r="E187" s="150"/>
      <c r="F187" s="150"/>
      <c r="G187" s="150"/>
      <c r="H187" s="150"/>
      <c r="I187" s="150"/>
      <c r="J187" s="150"/>
      <c r="K187" s="150"/>
      <c r="L187" s="150"/>
      <c r="M187" s="139"/>
    </row>
    <row r="188" spans="1:13" ht="35.25">
      <c r="A188" s="73"/>
      <c r="B188" s="73"/>
      <c r="C188" s="73"/>
      <c r="D188" s="139"/>
      <c r="E188" s="150"/>
      <c r="F188" s="150"/>
      <c r="G188" s="150"/>
      <c r="H188" s="150"/>
      <c r="I188" s="150"/>
      <c r="J188" s="150"/>
      <c r="K188" s="150"/>
      <c r="L188" s="150"/>
      <c r="M188" s="139"/>
    </row>
    <row r="189" spans="1:13" ht="35.25">
      <c r="A189" s="73"/>
      <c r="B189" s="73"/>
      <c r="C189" s="73"/>
      <c r="D189" s="139"/>
      <c r="E189" s="150"/>
      <c r="F189" s="150"/>
      <c r="G189" s="150"/>
      <c r="H189" s="150"/>
      <c r="I189" s="150"/>
      <c r="J189" s="150"/>
      <c r="K189" s="150"/>
      <c r="L189" s="150"/>
      <c r="M189" s="139"/>
    </row>
    <row r="190" spans="1:13" ht="35.25">
      <c r="A190" s="73"/>
      <c r="B190" s="73"/>
      <c r="C190" s="73"/>
      <c r="D190" s="139"/>
      <c r="E190" s="150"/>
      <c r="F190" s="150"/>
      <c r="G190" s="150"/>
      <c r="H190" s="150"/>
      <c r="I190" s="150"/>
      <c r="J190" s="150"/>
      <c r="K190" s="150"/>
      <c r="L190" s="150"/>
      <c r="M190" s="139"/>
    </row>
    <row r="191" spans="1:13" ht="35.25">
      <c r="A191" s="73"/>
      <c r="B191" s="73"/>
      <c r="C191" s="73"/>
      <c r="D191" s="139"/>
      <c r="E191" s="150"/>
      <c r="F191" s="150"/>
      <c r="G191" s="150"/>
      <c r="H191" s="150"/>
      <c r="I191" s="150"/>
      <c r="J191" s="150"/>
      <c r="K191" s="150"/>
      <c r="L191" s="150"/>
      <c r="M191" s="139"/>
    </row>
    <row r="192" spans="1:13" ht="35.25">
      <c r="A192" s="73"/>
      <c r="B192" s="73"/>
      <c r="C192" s="73"/>
      <c r="D192" s="139"/>
      <c r="E192" s="150"/>
      <c r="F192" s="150"/>
      <c r="G192" s="150"/>
      <c r="H192" s="150"/>
      <c r="I192" s="150"/>
      <c r="J192" s="150"/>
      <c r="K192" s="150"/>
      <c r="L192" s="150"/>
      <c r="M192" s="139"/>
    </row>
    <row r="193" spans="1:13" ht="35.25">
      <c r="A193" s="73"/>
      <c r="B193" s="73"/>
      <c r="C193" s="73"/>
      <c r="D193" s="139"/>
      <c r="E193" s="150"/>
      <c r="F193" s="150"/>
      <c r="G193" s="150"/>
      <c r="H193" s="150"/>
      <c r="I193" s="150"/>
      <c r="J193" s="150"/>
      <c r="K193" s="150"/>
      <c r="L193" s="150"/>
      <c r="M193" s="139"/>
    </row>
    <row r="194" spans="1:13" ht="35.25">
      <c r="A194" s="73"/>
      <c r="B194" s="73"/>
      <c r="C194" s="73"/>
      <c r="D194" s="139"/>
      <c r="E194" s="150"/>
      <c r="F194" s="150"/>
      <c r="G194" s="150"/>
      <c r="H194" s="150"/>
      <c r="I194" s="150"/>
      <c r="J194" s="150"/>
      <c r="K194" s="150"/>
      <c r="L194" s="150"/>
      <c r="M194" s="139"/>
    </row>
    <row r="195" spans="1:13" ht="35.25">
      <c r="A195" s="73"/>
      <c r="B195" s="73"/>
      <c r="C195" s="73"/>
      <c r="D195" s="139"/>
      <c r="E195" s="150"/>
      <c r="F195" s="150"/>
      <c r="G195" s="150"/>
      <c r="H195" s="150"/>
      <c r="I195" s="150"/>
      <c r="J195" s="150"/>
      <c r="K195" s="150"/>
      <c r="L195" s="150"/>
      <c r="M195" s="139"/>
    </row>
    <row r="196" spans="1:13" ht="35.25">
      <c r="A196" s="73"/>
      <c r="B196" s="73"/>
      <c r="C196" s="73"/>
      <c r="D196" s="139"/>
      <c r="E196" s="150"/>
      <c r="F196" s="150"/>
      <c r="G196" s="150"/>
      <c r="H196" s="150"/>
      <c r="I196" s="150"/>
      <c r="J196" s="150"/>
      <c r="K196" s="150"/>
      <c r="L196" s="150"/>
      <c r="M196" s="139"/>
    </row>
    <row r="197" spans="1:13" ht="35.25">
      <c r="A197" s="73"/>
      <c r="B197" s="73"/>
      <c r="C197" s="73"/>
      <c r="D197" s="139"/>
      <c r="E197" s="150"/>
      <c r="F197" s="150"/>
      <c r="G197" s="150"/>
      <c r="H197" s="150"/>
      <c r="I197" s="150"/>
      <c r="J197" s="150"/>
      <c r="K197" s="150"/>
      <c r="L197" s="150"/>
      <c r="M197" s="139"/>
    </row>
    <row r="198" spans="1:13" ht="35.25">
      <c r="A198" s="73"/>
      <c r="B198" s="73"/>
      <c r="C198" s="73"/>
      <c r="D198" s="139"/>
      <c r="E198" s="150"/>
      <c r="F198" s="150"/>
      <c r="G198" s="150"/>
      <c r="H198" s="150"/>
      <c r="I198" s="150"/>
      <c r="J198" s="150"/>
      <c r="K198" s="150"/>
      <c r="L198" s="150"/>
      <c r="M198" s="139"/>
    </row>
    <row r="199" spans="1:13" ht="35.25">
      <c r="A199" s="73"/>
      <c r="B199" s="73"/>
      <c r="C199" s="73"/>
      <c r="D199" s="139"/>
      <c r="E199" s="150"/>
      <c r="F199" s="150"/>
      <c r="G199" s="150"/>
      <c r="H199" s="150"/>
      <c r="I199" s="150"/>
      <c r="J199" s="150"/>
      <c r="K199" s="150"/>
      <c r="L199" s="150"/>
      <c r="M199" s="139"/>
    </row>
    <row r="200" spans="1:13" ht="35.25">
      <c r="A200" s="73"/>
      <c r="B200" s="73"/>
      <c r="C200" s="73"/>
      <c r="D200" s="139"/>
      <c r="E200" s="150"/>
      <c r="F200" s="150"/>
      <c r="G200" s="150"/>
      <c r="H200" s="150"/>
      <c r="I200" s="150"/>
      <c r="J200" s="150"/>
      <c r="K200" s="150"/>
      <c r="L200" s="150"/>
      <c r="M200" s="139"/>
    </row>
    <row r="201" spans="1:13" ht="35.25">
      <c r="A201" s="73"/>
      <c r="B201" s="73"/>
      <c r="C201" s="73"/>
      <c r="D201" s="139"/>
      <c r="E201" s="150"/>
      <c r="F201" s="150"/>
      <c r="G201" s="150"/>
      <c r="H201" s="150"/>
      <c r="I201" s="150"/>
      <c r="J201" s="150"/>
      <c r="K201" s="150"/>
      <c r="L201" s="150"/>
      <c r="M201" s="139"/>
    </row>
    <row r="202" spans="1:13" ht="35.25">
      <c r="A202" s="73"/>
      <c r="B202" s="73"/>
      <c r="C202" s="73"/>
      <c r="D202" s="139"/>
      <c r="E202" s="150"/>
      <c r="F202" s="150"/>
      <c r="G202" s="150"/>
      <c r="H202" s="150"/>
      <c r="I202" s="150"/>
      <c r="J202" s="150"/>
      <c r="K202" s="150"/>
      <c r="L202" s="150"/>
      <c r="M202" s="139"/>
    </row>
    <row r="203" spans="1:13" ht="35.25">
      <c r="A203" s="73"/>
      <c r="B203" s="73"/>
      <c r="C203" s="73"/>
      <c r="D203" s="139"/>
      <c r="E203" s="150"/>
      <c r="F203" s="150"/>
      <c r="G203" s="150"/>
      <c r="H203" s="150"/>
      <c r="I203" s="150"/>
      <c r="J203" s="150"/>
      <c r="K203" s="150"/>
      <c r="L203" s="150"/>
      <c r="M203" s="139"/>
    </row>
    <row r="204" spans="1:13" ht="35.25">
      <c r="A204" s="73"/>
      <c r="B204" s="73"/>
      <c r="C204" s="73"/>
      <c r="D204" s="139"/>
      <c r="E204" s="150"/>
      <c r="F204" s="150"/>
      <c r="G204" s="150"/>
      <c r="H204" s="150"/>
      <c r="I204" s="150"/>
      <c r="J204" s="150"/>
      <c r="K204" s="150"/>
      <c r="L204" s="150"/>
      <c r="M204" s="139"/>
    </row>
    <row r="205" spans="1:13" ht="35.25">
      <c r="A205" s="73"/>
      <c r="B205" s="73"/>
      <c r="C205" s="73"/>
      <c r="D205" s="139"/>
      <c r="E205" s="150"/>
      <c r="F205" s="150"/>
      <c r="G205" s="150"/>
      <c r="H205" s="150"/>
      <c r="I205" s="150"/>
      <c r="J205" s="150"/>
      <c r="K205" s="150"/>
      <c r="L205" s="150"/>
      <c r="M205" s="139"/>
    </row>
    <row r="206" spans="1:13" ht="35.25">
      <c r="A206" s="73"/>
      <c r="B206" s="73"/>
      <c r="C206" s="73"/>
      <c r="D206" s="139"/>
      <c r="E206" s="150"/>
      <c r="F206" s="150"/>
      <c r="G206" s="150"/>
      <c r="H206" s="150"/>
      <c r="I206" s="150"/>
      <c r="J206" s="150"/>
      <c r="K206" s="150"/>
      <c r="L206" s="150"/>
      <c r="M206" s="139"/>
    </row>
    <row r="207" spans="1:13" ht="35.25">
      <c r="A207" s="73"/>
      <c r="B207" s="73"/>
      <c r="C207" s="73"/>
      <c r="D207" s="139"/>
      <c r="E207" s="150"/>
      <c r="F207" s="150"/>
      <c r="G207" s="150"/>
      <c r="H207" s="150"/>
      <c r="I207" s="150"/>
      <c r="J207" s="150"/>
      <c r="K207" s="150"/>
      <c r="L207" s="150"/>
      <c r="M207" s="139"/>
    </row>
    <row r="208" spans="1:13" ht="35.25">
      <c r="A208" s="73"/>
      <c r="B208" s="73"/>
      <c r="C208" s="73"/>
      <c r="D208" s="139"/>
      <c r="E208" s="150"/>
      <c r="F208" s="150"/>
      <c r="G208" s="150"/>
      <c r="H208" s="150"/>
      <c r="I208" s="150"/>
      <c r="J208" s="150"/>
      <c r="K208" s="150"/>
      <c r="L208" s="150"/>
      <c r="M208" s="139"/>
    </row>
    <row r="209" spans="1:13" ht="35.25">
      <c r="A209" s="73"/>
      <c r="B209" s="73"/>
      <c r="C209" s="73"/>
      <c r="D209" s="139"/>
      <c r="E209" s="150"/>
      <c r="F209" s="150"/>
      <c r="G209" s="150"/>
      <c r="H209" s="150"/>
      <c r="I209" s="150"/>
      <c r="J209" s="150"/>
      <c r="K209" s="150"/>
      <c r="L209" s="150"/>
      <c r="M209" s="139"/>
    </row>
    <row r="210" spans="1:13" ht="35.25">
      <c r="A210" s="73"/>
      <c r="B210" s="73"/>
      <c r="C210" s="73"/>
      <c r="D210" s="139"/>
      <c r="E210" s="150"/>
      <c r="F210" s="150"/>
      <c r="G210" s="150"/>
      <c r="H210" s="150"/>
      <c r="I210" s="150"/>
      <c r="J210" s="150"/>
      <c r="K210" s="150"/>
      <c r="L210" s="150"/>
      <c r="M210" s="139"/>
    </row>
    <row r="211" spans="1:13" ht="35.25">
      <c r="A211" s="73"/>
      <c r="B211" s="73"/>
      <c r="C211" s="73"/>
      <c r="D211" s="139"/>
      <c r="E211" s="150"/>
      <c r="F211" s="150"/>
      <c r="G211" s="150"/>
      <c r="H211" s="150"/>
      <c r="I211" s="150"/>
      <c r="J211" s="150"/>
      <c r="K211" s="150"/>
      <c r="L211" s="150"/>
      <c r="M211" s="139"/>
    </row>
    <row r="212" spans="1:13" ht="35.25">
      <c r="A212" s="73"/>
      <c r="B212" s="73"/>
      <c r="C212" s="73"/>
      <c r="D212" s="139"/>
      <c r="E212" s="150"/>
      <c r="F212" s="150"/>
      <c r="G212" s="150"/>
      <c r="H212" s="150"/>
      <c r="I212" s="150"/>
      <c r="J212" s="150"/>
      <c r="K212" s="150"/>
      <c r="L212" s="150"/>
      <c r="M212" s="139"/>
    </row>
    <row r="213" spans="1:13" ht="35.25">
      <c r="A213" s="73"/>
      <c r="B213" s="73"/>
      <c r="C213" s="73"/>
      <c r="D213" s="139"/>
      <c r="E213" s="150"/>
      <c r="F213" s="150"/>
      <c r="G213" s="150"/>
      <c r="H213" s="150"/>
      <c r="I213" s="150"/>
      <c r="J213" s="150"/>
      <c r="K213" s="150"/>
      <c r="L213" s="150"/>
      <c r="M213" s="139"/>
    </row>
    <row r="214" spans="1:13" ht="35.25">
      <c r="A214" s="73"/>
      <c r="B214" s="73"/>
      <c r="C214" s="73"/>
      <c r="D214" s="139"/>
      <c r="E214" s="150"/>
      <c r="F214" s="150"/>
      <c r="G214" s="150"/>
      <c r="H214" s="150"/>
      <c r="I214" s="150"/>
      <c r="J214" s="150"/>
      <c r="K214" s="150"/>
      <c r="L214" s="150"/>
      <c r="M214" s="139"/>
    </row>
    <row r="215" spans="1:13" ht="35.25">
      <c r="A215" s="73"/>
      <c r="B215" s="73"/>
      <c r="C215" s="73"/>
      <c r="D215" s="139"/>
      <c r="E215" s="150"/>
      <c r="F215" s="150"/>
      <c r="G215" s="150"/>
      <c r="H215" s="150"/>
      <c r="I215" s="150"/>
      <c r="J215" s="150"/>
      <c r="K215" s="150"/>
      <c r="L215" s="150"/>
      <c r="M215" s="139"/>
    </row>
    <row r="216" spans="1:13" ht="35.25">
      <c r="A216" s="73"/>
      <c r="B216" s="73"/>
      <c r="C216" s="73"/>
      <c r="D216" s="139"/>
      <c r="E216" s="150"/>
      <c r="F216" s="150"/>
      <c r="G216" s="150"/>
      <c r="H216" s="150"/>
      <c r="I216" s="150"/>
      <c r="J216" s="150"/>
      <c r="K216" s="150"/>
      <c r="L216" s="150"/>
      <c r="M216" s="139"/>
    </row>
    <row r="217" spans="1:13" ht="35.25">
      <c r="A217" s="73"/>
      <c r="B217" s="73"/>
      <c r="C217" s="73"/>
      <c r="D217" s="139"/>
      <c r="E217" s="150"/>
      <c r="F217" s="150"/>
      <c r="G217" s="150"/>
      <c r="H217" s="150"/>
      <c r="I217" s="150"/>
      <c r="J217" s="150"/>
      <c r="K217" s="150"/>
      <c r="L217" s="150"/>
      <c r="M217" s="139"/>
    </row>
    <row r="218" spans="1:13" ht="35.25">
      <c r="A218" s="73"/>
      <c r="B218" s="73"/>
      <c r="C218" s="73"/>
      <c r="D218" s="139"/>
      <c r="E218" s="150"/>
      <c r="F218" s="150"/>
      <c r="G218" s="150"/>
      <c r="H218" s="150"/>
      <c r="I218" s="150"/>
      <c r="J218" s="150"/>
      <c r="K218" s="150"/>
      <c r="L218" s="150"/>
      <c r="M218" s="139"/>
    </row>
    <row r="219" spans="1:13" ht="35.25">
      <c r="A219" s="73"/>
      <c r="B219" s="73"/>
      <c r="C219" s="73"/>
      <c r="D219" s="139"/>
      <c r="E219" s="150"/>
      <c r="F219" s="150"/>
      <c r="G219" s="150"/>
      <c r="H219" s="150"/>
      <c r="I219" s="150"/>
      <c r="J219" s="150"/>
      <c r="K219" s="150"/>
      <c r="L219" s="150"/>
      <c r="M219" s="139"/>
    </row>
    <row r="220" spans="1:13" ht="35.25">
      <c r="A220" s="73"/>
      <c r="B220" s="73"/>
      <c r="C220" s="73"/>
      <c r="D220" s="139"/>
      <c r="E220" s="150"/>
      <c r="F220" s="150"/>
      <c r="G220" s="150"/>
      <c r="H220" s="150"/>
      <c r="I220" s="150"/>
      <c r="J220" s="150"/>
      <c r="K220" s="150"/>
      <c r="L220" s="150"/>
      <c r="M220" s="139"/>
    </row>
    <row r="221" spans="1:13" ht="35.25">
      <c r="A221" s="73"/>
      <c r="B221" s="73"/>
      <c r="C221" s="73"/>
      <c r="D221" s="139"/>
      <c r="E221" s="150"/>
      <c r="F221" s="150"/>
      <c r="G221" s="150"/>
      <c r="H221" s="150"/>
      <c r="I221" s="150"/>
      <c r="J221" s="150"/>
      <c r="K221" s="150"/>
      <c r="L221" s="150"/>
      <c r="M221" s="139"/>
    </row>
    <row r="222" spans="1:13" ht="35.25">
      <c r="A222" s="73"/>
      <c r="B222" s="73"/>
      <c r="C222" s="73"/>
      <c r="D222" s="139"/>
      <c r="E222" s="150"/>
      <c r="F222" s="150"/>
      <c r="G222" s="150"/>
      <c r="H222" s="150"/>
      <c r="I222" s="150"/>
      <c r="J222" s="150"/>
      <c r="K222" s="150"/>
      <c r="L222" s="150"/>
      <c r="M222" s="139"/>
    </row>
    <row r="223" spans="1:13" ht="35.25">
      <c r="A223" s="73"/>
      <c r="B223" s="73"/>
      <c r="C223" s="73"/>
      <c r="D223" s="139"/>
      <c r="E223" s="150"/>
      <c r="F223" s="150"/>
      <c r="G223" s="150"/>
      <c r="H223" s="150"/>
      <c r="I223" s="150"/>
      <c r="J223" s="150"/>
      <c r="K223" s="150"/>
      <c r="L223" s="150"/>
      <c r="M223" s="139"/>
    </row>
    <row r="224" spans="1:13" ht="35.25">
      <c r="A224" s="73"/>
      <c r="B224" s="73"/>
      <c r="C224" s="73"/>
      <c r="D224" s="139"/>
      <c r="E224" s="150"/>
      <c r="F224" s="150"/>
      <c r="G224" s="150"/>
      <c r="H224" s="150"/>
      <c r="I224" s="150"/>
      <c r="J224" s="150"/>
      <c r="K224" s="150"/>
      <c r="L224" s="150"/>
      <c r="M224" s="139"/>
    </row>
    <row r="225" spans="1:13" ht="35.25">
      <c r="A225" s="73"/>
      <c r="B225" s="73"/>
      <c r="C225" s="73"/>
      <c r="D225" s="139"/>
      <c r="E225" s="150"/>
      <c r="F225" s="150"/>
      <c r="G225" s="150"/>
      <c r="H225" s="150"/>
      <c r="I225" s="150"/>
      <c r="J225" s="150"/>
      <c r="K225" s="150"/>
      <c r="L225" s="150"/>
      <c r="M225" s="139"/>
    </row>
    <row r="226" spans="1:13" ht="35.25">
      <c r="A226" s="73"/>
      <c r="B226" s="73"/>
      <c r="C226" s="73"/>
      <c r="D226" s="139"/>
      <c r="E226" s="150"/>
      <c r="F226" s="150"/>
      <c r="G226" s="150"/>
      <c r="H226" s="150"/>
      <c r="I226" s="150"/>
      <c r="J226" s="150"/>
      <c r="K226" s="150"/>
      <c r="L226" s="150"/>
      <c r="M226" s="139"/>
    </row>
    <row r="227" spans="1:13" ht="35.25">
      <c r="A227" s="73"/>
      <c r="B227" s="73"/>
      <c r="C227" s="73"/>
      <c r="D227" s="139"/>
      <c r="E227" s="150"/>
      <c r="F227" s="150"/>
      <c r="G227" s="150"/>
      <c r="H227" s="150"/>
      <c r="I227" s="150"/>
      <c r="J227" s="150"/>
      <c r="K227" s="150"/>
      <c r="L227" s="150"/>
      <c r="M227" s="139"/>
    </row>
    <row r="228" spans="1:13" ht="35.25">
      <c r="A228" s="73"/>
      <c r="B228" s="73"/>
      <c r="C228" s="73"/>
      <c r="D228" s="139"/>
      <c r="E228" s="150"/>
      <c r="F228" s="150"/>
      <c r="G228" s="150"/>
      <c r="H228" s="150"/>
      <c r="I228" s="150"/>
      <c r="J228" s="150"/>
      <c r="K228" s="150"/>
      <c r="L228" s="150"/>
      <c r="M228" s="139"/>
    </row>
    <row r="229" spans="1:13" ht="35.25">
      <c r="A229" s="73"/>
      <c r="B229" s="73"/>
      <c r="C229" s="73"/>
      <c r="D229" s="139"/>
      <c r="E229" s="150"/>
      <c r="F229" s="150"/>
      <c r="G229" s="150"/>
      <c r="H229" s="150"/>
      <c r="I229" s="150"/>
      <c r="J229" s="150"/>
      <c r="K229" s="150"/>
      <c r="L229" s="150"/>
      <c r="M229" s="139"/>
    </row>
    <row r="230" spans="1:13" ht="35.25">
      <c r="A230" s="73"/>
      <c r="B230" s="73"/>
      <c r="C230" s="73"/>
      <c r="D230" s="139"/>
      <c r="E230" s="150"/>
      <c r="F230" s="150"/>
      <c r="G230" s="150"/>
      <c r="H230" s="150"/>
      <c r="I230" s="150"/>
      <c r="J230" s="150"/>
      <c r="K230" s="150"/>
      <c r="L230" s="150"/>
      <c r="M230" s="139"/>
    </row>
    <row r="231" spans="1:13" ht="35.25">
      <c r="A231" s="73"/>
      <c r="B231" s="73"/>
      <c r="C231" s="73"/>
      <c r="D231" s="139"/>
      <c r="E231" s="150"/>
      <c r="F231" s="150"/>
      <c r="G231" s="150"/>
      <c r="H231" s="150"/>
      <c r="I231" s="150"/>
      <c r="J231" s="150"/>
      <c r="K231" s="150"/>
      <c r="L231" s="150"/>
      <c r="M231" s="139"/>
    </row>
    <row r="232" spans="1:13" ht="35.25">
      <c r="A232" s="73"/>
      <c r="B232" s="73"/>
      <c r="C232" s="73"/>
      <c r="D232" s="139"/>
      <c r="E232" s="150"/>
      <c r="F232" s="150"/>
      <c r="G232" s="150"/>
      <c r="H232" s="150"/>
      <c r="I232" s="150"/>
      <c r="J232" s="150"/>
      <c r="K232" s="150"/>
      <c r="L232" s="150"/>
      <c r="M232" s="139"/>
    </row>
    <row r="233" spans="1:13" ht="35.25">
      <c r="A233" s="73"/>
      <c r="B233" s="73"/>
      <c r="C233" s="73"/>
      <c r="D233" s="139"/>
      <c r="E233" s="150"/>
      <c r="F233" s="150"/>
      <c r="G233" s="150"/>
      <c r="H233" s="150"/>
      <c r="I233" s="150"/>
      <c r="J233" s="150"/>
      <c r="K233" s="150"/>
      <c r="L233" s="150"/>
      <c r="M233" s="139"/>
    </row>
    <row r="234" spans="1:13" ht="35.25">
      <c r="A234" s="73"/>
      <c r="B234" s="73"/>
      <c r="C234" s="73"/>
      <c r="D234" s="139"/>
      <c r="E234" s="150"/>
      <c r="F234" s="150"/>
      <c r="G234" s="150"/>
      <c r="H234" s="150"/>
      <c r="I234" s="150"/>
      <c r="J234" s="150"/>
      <c r="K234" s="150"/>
      <c r="L234" s="150"/>
      <c r="M234" s="139"/>
    </row>
    <row r="235" spans="1:13" ht="35.25">
      <c r="A235" s="73"/>
      <c r="B235" s="73"/>
      <c r="C235" s="73"/>
      <c r="D235" s="139"/>
      <c r="E235" s="150"/>
      <c r="F235" s="150"/>
      <c r="G235" s="150"/>
      <c r="H235" s="150"/>
      <c r="I235" s="150"/>
      <c r="J235" s="150"/>
      <c r="K235" s="150"/>
      <c r="L235" s="150"/>
      <c r="M235" s="139"/>
    </row>
    <row r="236" spans="1:13" ht="35.25">
      <c r="A236" s="73"/>
      <c r="B236" s="73"/>
      <c r="C236" s="73"/>
      <c r="D236" s="139"/>
      <c r="E236" s="150"/>
      <c r="F236" s="150"/>
      <c r="G236" s="150"/>
      <c r="H236" s="150"/>
      <c r="I236" s="150"/>
      <c r="J236" s="150"/>
      <c r="K236" s="150"/>
      <c r="L236" s="150"/>
      <c r="M236" s="139"/>
    </row>
    <row r="237" spans="1:13" ht="35.25">
      <c r="A237" s="73"/>
      <c r="B237" s="73"/>
      <c r="C237" s="73"/>
      <c r="D237" s="139"/>
      <c r="E237" s="150"/>
      <c r="F237" s="150"/>
      <c r="G237" s="150"/>
      <c r="H237" s="150"/>
      <c r="I237" s="150"/>
      <c r="J237" s="150"/>
      <c r="K237" s="150"/>
      <c r="L237" s="150"/>
      <c r="M237" s="139"/>
    </row>
    <row r="238" spans="1:13" ht="35.25">
      <c r="A238" s="73"/>
      <c r="B238" s="73"/>
      <c r="C238" s="73"/>
      <c r="D238" s="139"/>
      <c r="E238" s="150"/>
      <c r="F238" s="150"/>
      <c r="G238" s="150"/>
      <c r="H238" s="150"/>
      <c r="I238" s="150"/>
      <c r="J238" s="150"/>
      <c r="K238" s="150"/>
      <c r="L238" s="150"/>
      <c r="M238" s="139"/>
    </row>
    <row r="239" spans="1:13" ht="35.25">
      <c r="A239" s="73"/>
      <c r="B239" s="73"/>
      <c r="C239" s="73"/>
      <c r="D239" s="139"/>
      <c r="E239" s="150"/>
      <c r="F239" s="150"/>
      <c r="G239" s="150"/>
      <c r="H239" s="150"/>
      <c r="I239" s="150"/>
      <c r="J239" s="150"/>
      <c r="K239" s="150"/>
      <c r="L239" s="150"/>
      <c r="M239" s="139"/>
    </row>
    <row r="240" spans="1:13" ht="35.25">
      <c r="A240" s="73"/>
      <c r="B240" s="73"/>
      <c r="C240" s="73"/>
      <c r="D240" s="139"/>
      <c r="E240" s="150"/>
      <c r="F240" s="150"/>
      <c r="G240" s="150"/>
      <c r="H240" s="150"/>
      <c r="I240" s="150"/>
      <c r="J240" s="150"/>
      <c r="K240" s="150"/>
      <c r="L240" s="150"/>
      <c r="M240" s="139"/>
    </row>
    <row r="241" spans="1:13" ht="35.25">
      <c r="A241" s="73"/>
      <c r="B241" s="73"/>
      <c r="C241" s="73"/>
      <c r="D241" s="139"/>
      <c r="E241" s="150"/>
      <c r="F241" s="150"/>
      <c r="G241" s="150"/>
      <c r="H241" s="150"/>
      <c r="I241" s="150"/>
      <c r="J241" s="150"/>
      <c r="K241" s="150"/>
      <c r="L241" s="150"/>
      <c r="M241" s="139"/>
    </row>
    <row r="242" spans="1:13" ht="35.25">
      <c r="A242" s="73"/>
      <c r="B242" s="73"/>
      <c r="C242" s="73"/>
      <c r="D242" s="139"/>
      <c r="E242" s="150"/>
      <c r="F242" s="150"/>
      <c r="G242" s="150"/>
      <c r="H242" s="150"/>
      <c r="I242" s="150"/>
      <c r="J242" s="150"/>
      <c r="K242" s="150"/>
      <c r="L242" s="150"/>
      <c r="M242" s="139"/>
    </row>
    <row r="243" spans="1:13" ht="35.25">
      <c r="A243" s="73"/>
      <c r="B243" s="73"/>
      <c r="C243" s="73"/>
      <c r="D243" s="139"/>
      <c r="E243" s="150"/>
      <c r="F243" s="150"/>
      <c r="G243" s="150"/>
      <c r="H243" s="150"/>
      <c r="I243" s="150"/>
      <c r="J243" s="150"/>
      <c r="K243" s="150"/>
      <c r="L243" s="150"/>
      <c r="M243" s="139"/>
    </row>
    <row r="244" spans="1:13" ht="35.25">
      <c r="A244" s="73"/>
      <c r="B244" s="73"/>
      <c r="C244" s="73"/>
      <c r="D244" s="139"/>
      <c r="E244" s="150"/>
      <c r="F244" s="150"/>
      <c r="G244" s="150"/>
      <c r="H244" s="150"/>
      <c r="I244" s="150"/>
      <c r="J244" s="150"/>
      <c r="K244" s="150"/>
      <c r="L244" s="150"/>
      <c r="M244" s="139"/>
    </row>
    <row r="245" spans="1:13" ht="35.25">
      <c r="A245" s="73"/>
      <c r="B245" s="73"/>
      <c r="C245" s="73"/>
      <c r="D245" s="139"/>
      <c r="E245" s="150"/>
      <c r="F245" s="150"/>
      <c r="G245" s="150"/>
      <c r="H245" s="150"/>
      <c r="I245" s="150"/>
      <c r="J245" s="150"/>
      <c r="K245" s="150"/>
      <c r="L245" s="150"/>
      <c r="M245" s="139"/>
    </row>
    <row r="246" spans="1:13" ht="35.25">
      <c r="A246" s="73"/>
      <c r="B246" s="73"/>
      <c r="C246" s="73"/>
      <c r="D246" s="139"/>
      <c r="E246" s="150"/>
      <c r="F246" s="150"/>
      <c r="G246" s="150"/>
      <c r="H246" s="150"/>
      <c r="I246" s="150"/>
      <c r="J246" s="150"/>
      <c r="K246" s="150"/>
      <c r="L246" s="150"/>
      <c r="M246" s="139"/>
    </row>
    <row r="247" spans="1:13" ht="35.25">
      <c r="A247" s="73"/>
      <c r="B247" s="73"/>
      <c r="C247" s="73"/>
      <c r="D247" s="139"/>
      <c r="E247" s="150"/>
      <c r="F247" s="150"/>
      <c r="G247" s="150"/>
      <c r="H247" s="150"/>
      <c r="I247" s="150"/>
      <c r="J247" s="150"/>
      <c r="K247" s="150"/>
      <c r="L247" s="150"/>
      <c r="M247" s="139"/>
    </row>
    <row r="248" spans="1:13" ht="35.25">
      <c r="A248" s="73"/>
      <c r="B248" s="73"/>
      <c r="C248" s="73"/>
      <c r="D248" s="139"/>
      <c r="E248" s="150"/>
      <c r="F248" s="150"/>
      <c r="G248" s="150"/>
      <c r="H248" s="150"/>
      <c r="I248" s="150"/>
      <c r="J248" s="150"/>
      <c r="K248" s="150"/>
      <c r="L248" s="150"/>
      <c r="M248" s="139"/>
    </row>
    <row r="249" spans="1:13" ht="35.25">
      <c r="A249" s="73"/>
      <c r="B249" s="73"/>
      <c r="C249" s="73"/>
      <c r="D249" s="139"/>
      <c r="E249" s="150"/>
      <c r="F249" s="150"/>
      <c r="G249" s="150"/>
      <c r="H249" s="150"/>
      <c r="I249" s="150"/>
      <c r="J249" s="150"/>
      <c r="K249" s="150"/>
      <c r="L249" s="150"/>
      <c r="M249" s="139"/>
    </row>
    <row r="250" spans="1:13" ht="35.25">
      <c r="A250" s="73"/>
      <c r="B250" s="73"/>
      <c r="C250" s="73"/>
      <c r="D250" s="139"/>
      <c r="E250" s="150"/>
      <c r="F250" s="150"/>
      <c r="G250" s="150"/>
      <c r="H250" s="150"/>
      <c r="I250" s="150"/>
      <c r="J250" s="150"/>
      <c r="K250" s="150"/>
      <c r="L250" s="150"/>
      <c r="M250" s="139"/>
    </row>
    <row r="251" spans="1:13" ht="35.25">
      <c r="A251" s="73"/>
      <c r="B251" s="73"/>
      <c r="C251" s="73"/>
      <c r="D251" s="139"/>
      <c r="E251" s="150"/>
      <c r="F251" s="150"/>
      <c r="G251" s="150"/>
      <c r="H251" s="150"/>
      <c r="I251" s="150"/>
      <c r="J251" s="150"/>
      <c r="K251" s="150"/>
      <c r="L251" s="150"/>
      <c r="M251" s="139"/>
    </row>
    <row r="252" spans="1:13" ht="35.25">
      <c r="A252" s="73"/>
      <c r="B252" s="73"/>
      <c r="C252" s="73"/>
      <c r="D252" s="139"/>
      <c r="E252" s="150"/>
      <c r="F252" s="150"/>
      <c r="G252" s="150"/>
      <c r="H252" s="150"/>
      <c r="I252" s="150"/>
      <c r="J252" s="150"/>
      <c r="K252" s="150"/>
      <c r="L252" s="150"/>
      <c r="M252" s="139"/>
    </row>
    <row r="253" spans="1:13" ht="35.25">
      <c r="A253" s="73"/>
      <c r="B253" s="73"/>
      <c r="C253" s="73"/>
      <c r="D253" s="139"/>
      <c r="E253" s="150"/>
      <c r="F253" s="150"/>
      <c r="G253" s="150"/>
      <c r="H253" s="150"/>
      <c r="I253" s="150"/>
      <c r="J253" s="150"/>
      <c r="K253" s="150"/>
      <c r="L253" s="150"/>
      <c r="M253" s="139"/>
    </row>
    <row r="254" spans="1:13" ht="35.25">
      <c r="A254" s="73"/>
      <c r="B254" s="73"/>
      <c r="C254" s="73"/>
      <c r="D254" s="139"/>
      <c r="E254" s="150"/>
      <c r="F254" s="150"/>
      <c r="G254" s="150"/>
      <c r="H254" s="150"/>
      <c r="I254" s="150"/>
      <c r="J254" s="150"/>
      <c r="K254" s="150"/>
      <c r="L254" s="150"/>
      <c r="M254" s="139"/>
    </row>
    <row r="255" spans="1:13" ht="35.25">
      <c r="A255" s="73"/>
      <c r="B255" s="73"/>
      <c r="C255" s="73"/>
      <c r="D255" s="139"/>
      <c r="E255" s="150"/>
      <c r="F255" s="150"/>
      <c r="G255" s="150"/>
      <c r="H255" s="150"/>
      <c r="I255" s="150"/>
      <c r="J255" s="150"/>
      <c r="K255" s="150"/>
      <c r="L255" s="150"/>
      <c r="M255" s="139"/>
    </row>
    <row r="256" spans="1:13" ht="35.25">
      <c r="A256" s="73"/>
      <c r="B256" s="73"/>
      <c r="C256" s="73"/>
      <c r="D256" s="139"/>
      <c r="E256" s="150"/>
      <c r="F256" s="150"/>
      <c r="G256" s="150"/>
      <c r="H256" s="150"/>
      <c r="I256" s="150"/>
      <c r="J256" s="150"/>
      <c r="K256" s="150"/>
      <c r="L256" s="150"/>
      <c r="M256" s="139"/>
    </row>
    <row r="257" spans="1:13" ht="35.25">
      <c r="A257" s="73"/>
      <c r="B257" s="73"/>
      <c r="C257" s="73"/>
      <c r="D257" s="139"/>
      <c r="E257" s="150"/>
      <c r="F257" s="150"/>
      <c r="G257" s="150"/>
      <c r="H257" s="150"/>
      <c r="I257" s="150"/>
      <c r="J257" s="150"/>
      <c r="K257" s="150"/>
      <c r="L257" s="150"/>
      <c r="M257" s="139"/>
    </row>
    <row r="258" spans="1:13" ht="35.25">
      <c r="A258" s="73"/>
      <c r="B258" s="73"/>
      <c r="C258" s="73"/>
      <c r="D258" s="139"/>
      <c r="E258" s="150"/>
      <c r="F258" s="150"/>
      <c r="G258" s="150"/>
      <c r="H258" s="150"/>
      <c r="I258" s="150"/>
      <c r="J258" s="150"/>
      <c r="K258" s="150"/>
      <c r="L258" s="150"/>
      <c r="M258" s="139"/>
    </row>
    <row r="259" spans="1:13" ht="35.25">
      <c r="A259" s="73"/>
      <c r="B259" s="73"/>
      <c r="C259" s="73"/>
      <c r="D259" s="139"/>
      <c r="E259" s="150"/>
      <c r="F259" s="150"/>
      <c r="G259" s="150"/>
      <c r="H259" s="150"/>
      <c r="I259" s="150"/>
      <c r="J259" s="150"/>
      <c r="K259" s="150"/>
      <c r="L259" s="150"/>
      <c r="M259" s="139"/>
    </row>
    <row r="260" spans="1:13" ht="35.25">
      <c r="A260" s="73"/>
      <c r="B260" s="73"/>
      <c r="C260" s="73"/>
      <c r="D260" s="139"/>
      <c r="E260" s="150"/>
      <c r="F260" s="150"/>
      <c r="G260" s="150"/>
      <c r="H260" s="150"/>
      <c r="I260" s="150"/>
      <c r="J260" s="150"/>
      <c r="K260" s="150"/>
      <c r="L260" s="150"/>
      <c r="M260" s="139"/>
    </row>
    <row r="261" spans="1:13" ht="35.25">
      <c r="A261" s="73"/>
      <c r="B261" s="73"/>
      <c r="C261" s="73"/>
      <c r="D261" s="139"/>
      <c r="E261" s="150"/>
      <c r="F261" s="150"/>
      <c r="G261" s="150"/>
      <c r="H261" s="150"/>
      <c r="I261" s="150"/>
      <c r="J261" s="150"/>
      <c r="K261" s="150"/>
      <c r="L261" s="150"/>
      <c r="M261" s="139"/>
    </row>
    <row r="262" spans="1:13" ht="35.25">
      <c r="A262" s="73"/>
      <c r="B262" s="73"/>
      <c r="C262" s="73"/>
      <c r="D262" s="139"/>
      <c r="E262" s="150"/>
      <c r="F262" s="150"/>
      <c r="G262" s="150"/>
      <c r="H262" s="150"/>
      <c r="I262" s="150"/>
      <c r="J262" s="150"/>
      <c r="K262" s="150"/>
      <c r="L262" s="150"/>
      <c r="M262" s="139"/>
    </row>
    <row r="263" spans="1:13" ht="35.25">
      <c r="A263" s="73"/>
      <c r="B263" s="73"/>
      <c r="C263" s="73"/>
      <c r="D263" s="139"/>
      <c r="E263" s="150"/>
      <c r="F263" s="150"/>
      <c r="G263" s="150"/>
      <c r="H263" s="150"/>
      <c r="I263" s="150"/>
      <c r="J263" s="150"/>
      <c r="K263" s="150"/>
      <c r="L263" s="150"/>
      <c r="M263" s="139"/>
    </row>
    <row r="264" spans="1:13" ht="35.25">
      <c r="A264" s="73"/>
      <c r="B264" s="73"/>
      <c r="C264" s="73"/>
      <c r="D264" s="139"/>
      <c r="E264" s="150"/>
      <c r="F264" s="150"/>
      <c r="G264" s="150"/>
      <c r="H264" s="150"/>
      <c r="I264" s="150"/>
      <c r="J264" s="150"/>
      <c r="K264" s="150"/>
      <c r="L264" s="150"/>
      <c r="M264" s="139"/>
    </row>
    <row r="265" spans="1:13" ht="35.25">
      <c r="A265" s="73"/>
      <c r="B265" s="73"/>
      <c r="C265" s="73"/>
      <c r="D265" s="139"/>
      <c r="E265" s="150"/>
      <c r="F265" s="150"/>
      <c r="G265" s="150"/>
      <c r="H265" s="150"/>
      <c r="I265" s="150"/>
      <c r="J265" s="150"/>
      <c r="K265" s="150"/>
      <c r="L265" s="150"/>
      <c r="M265" s="139"/>
    </row>
    <row r="266" spans="1:13" ht="35.25">
      <c r="A266" s="73"/>
      <c r="B266" s="73"/>
      <c r="C266" s="73"/>
      <c r="D266" s="139"/>
      <c r="E266" s="150"/>
      <c r="F266" s="150"/>
      <c r="G266" s="150"/>
      <c r="H266" s="150"/>
      <c r="I266" s="150"/>
      <c r="J266" s="150"/>
      <c r="K266" s="150"/>
      <c r="L266" s="150"/>
      <c r="M266" s="139"/>
    </row>
    <row r="267" spans="1:13" ht="35.25">
      <c r="A267" s="73"/>
      <c r="B267" s="73"/>
      <c r="C267" s="73"/>
      <c r="D267" s="139"/>
      <c r="E267" s="150"/>
      <c r="F267" s="150"/>
      <c r="G267" s="150"/>
      <c r="H267" s="150"/>
      <c r="I267" s="150"/>
      <c r="J267" s="150"/>
      <c r="K267" s="150"/>
      <c r="L267" s="150"/>
      <c r="M267" s="139"/>
    </row>
    <row r="268" spans="1:13" ht="35.25">
      <c r="A268" s="73"/>
      <c r="B268" s="73"/>
      <c r="C268" s="73"/>
      <c r="D268" s="139"/>
      <c r="E268" s="150"/>
      <c r="F268" s="150"/>
      <c r="G268" s="150"/>
      <c r="H268" s="150"/>
      <c r="I268" s="150"/>
      <c r="J268" s="150"/>
      <c r="K268" s="150"/>
      <c r="L268" s="150"/>
      <c r="M268" s="139"/>
    </row>
    <row r="269" spans="1:13" ht="35.25">
      <c r="A269" s="73"/>
      <c r="B269" s="73"/>
      <c r="C269" s="73"/>
      <c r="D269" s="139"/>
      <c r="E269" s="150"/>
      <c r="F269" s="150"/>
      <c r="G269" s="150"/>
      <c r="H269" s="150"/>
      <c r="I269" s="150"/>
      <c r="J269" s="150"/>
      <c r="K269" s="150"/>
      <c r="L269" s="150"/>
      <c r="M269" s="139"/>
    </row>
    <row r="270" spans="1:13" ht="35.25">
      <c r="A270" s="73"/>
      <c r="B270" s="73"/>
      <c r="C270" s="73"/>
      <c r="D270" s="139"/>
      <c r="E270" s="150"/>
      <c r="F270" s="150"/>
      <c r="G270" s="150"/>
      <c r="H270" s="150"/>
      <c r="I270" s="150"/>
      <c r="J270" s="150"/>
      <c r="K270" s="150"/>
      <c r="L270" s="150"/>
      <c r="M270" s="139"/>
    </row>
    <row r="271" spans="1:13" ht="35.25">
      <c r="A271" s="73"/>
      <c r="B271" s="73"/>
      <c r="C271" s="73"/>
      <c r="D271" s="139"/>
      <c r="E271" s="150"/>
      <c r="F271" s="150"/>
      <c r="G271" s="150"/>
      <c r="H271" s="150"/>
      <c r="I271" s="150"/>
      <c r="J271" s="150"/>
      <c r="K271" s="150"/>
      <c r="L271" s="150"/>
      <c r="M271" s="139"/>
    </row>
    <row r="272" spans="1:13" ht="35.25">
      <c r="A272" s="73"/>
      <c r="B272" s="73"/>
      <c r="C272" s="73"/>
      <c r="D272" s="139"/>
      <c r="E272" s="150"/>
      <c r="F272" s="150"/>
      <c r="G272" s="150"/>
      <c r="H272" s="150"/>
      <c r="I272" s="150"/>
      <c r="J272" s="150"/>
      <c r="K272" s="150"/>
      <c r="L272" s="150"/>
      <c r="M272" s="139"/>
    </row>
    <row r="273" spans="1:13" ht="35.25">
      <c r="A273" s="73"/>
      <c r="B273" s="73"/>
      <c r="C273" s="73"/>
      <c r="D273" s="139"/>
      <c r="E273" s="150"/>
      <c r="F273" s="150"/>
      <c r="G273" s="150"/>
      <c r="H273" s="150"/>
      <c r="I273" s="150"/>
      <c r="J273" s="150"/>
      <c r="K273" s="150"/>
      <c r="L273" s="150"/>
      <c r="M273" s="139"/>
    </row>
    <row r="274" spans="1:13" ht="35.25">
      <c r="A274" s="73"/>
      <c r="B274" s="73"/>
      <c r="C274" s="73"/>
      <c r="D274" s="139"/>
      <c r="E274" s="150"/>
      <c r="F274" s="150"/>
      <c r="G274" s="150"/>
      <c r="H274" s="150"/>
      <c r="I274" s="150"/>
      <c r="J274" s="150"/>
      <c r="K274" s="150"/>
      <c r="L274" s="150"/>
      <c r="M274" s="139"/>
    </row>
    <row r="275" spans="1:13" ht="35.25">
      <c r="A275" s="73"/>
      <c r="B275" s="73"/>
      <c r="C275" s="73"/>
      <c r="D275" s="139"/>
      <c r="E275" s="150"/>
      <c r="F275" s="150"/>
      <c r="G275" s="150"/>
      <c r="H275" s="150"/>
      <c r="I275" s="150"/>
      <c r="J275" s="150"/>
      <c r="K275" s="150"/>
      <c r="L275" s="150"/>
      <c r="M275" s="139"/>
    </row>
    <row r="276" spans="1:13" ht="35.25">
      <c r="A276" s="73"/>
      <c r="B276" s="73"/>
      <c r="C276" s="73"/>
      <c r="D276" s="139"/>
      <c r="E276" s="150"/>
      <c r="F276" s="150"/>
      <c r="G276" s="150"/>
      <c r="H276" s="150"/>
      <c r="I276" s="150"/>
      <c r="J276" s="150"/>
      <c r="K276" s="150"/>
      <c r="L276" s="150"/>
      <c r="M276" s="139"/>
    </row>
    <row r="277" spans="1:13" ht="35.25">
      <c r="A277" s="73"/>
      <c r="B277" s="73"/>
      <c r="C277" s="73"/>
      <c r="D277" s="139"/>
      <c r="E277" s="150"/>
      <c r="F277" s="150"/>
      <c r="G277" s="150"/>
      <c r="H277" s="150"/>
      <c r="I277" s="150"/>
      <c r="J277" s="150"/>
      <c r="K277" s="150"/>
      <c r="L277" s="150"/>
      <c r="M277" s="139"/>
    </row>
    <row r="278" spans="1:13" ht="35.25">
      <c r="A278" s="73"/>
      <c r="B278" s="73"/>
      <c r="C278" s="73"/>
      <c r="D278" s="139"/>
      <c r="E278" s="150"/>
      <c r="F278" s="150"/>
      <c r="G278" s="150"/>
      <c r="H278" s="150"/>
      <c r="I278" s="150"/>
      <c r="J278" s="150"/>
      <c r="K278" s="150"/>
      <c r="L278" s="150"/>
      <c r="M278" s="139"/>
    </row>
    <row r="279" spans="1:13" ht="35.25">
      <c r="A279" s="73"/>
      <c r="B279" s="73"/>
      <c r="C279" s="73"/>
      <c r="D279" s="139"/>
      <c r="E279" s="150"/>
      <c r="F279" s="150"/>
      <c r="G279" s="150"/>
      <c r="H279" s="150"/>
      <c r="I279" s="150"/>
      <c r="J279" s="150"/>
      <c r="K279" s="150"/>
      <c r="L279" s="150"/>
      <c r="M279" s="139"/>
    </row>
    <row r="280" spans="1:13" ht="35.25">
      <c r="A280" s="73"/>
      <c r="B280" s="73"/>
      <c r="C280" s="73"/>
      <c r="D280" s="139"/>
      <c r="E280" s="150"/>
      <c r="F280" s="150"/>
      <c r="G280" s="150"/>
      <c r="H280" s="150"/>
      <c r="I280" s="150"/>
      <c r="J280" s="150"/>
      <c r="K280" s="150"/>
      <c r="L280" s="150"/>
      <c r="M280" s="139"/>
    </row>
    <row r="281" spans="1:13" ht="35.25">
      <c r="A281" s="73"/>
      <c r="B281" s="73"/>
      <c r="C281" s="73"/>
      <c r="D281" s="139"/>
      <c r="E281" s="150"/>
      <c r="F281" s="150"/>
      <c r="G281" s="150"/>
      <c r="H281" s="150"/>
      <c r="I281" s="150"/>
      <c r="J281" s="150"/>
      <c r="K281" s="150"/>
      <c r="L281" s="150"/>
      <c r="M281" s="139"/>
    </row>
    <row r="282" spans="1:13" ht="35.25">
      <c r="A282" s="73"/>
      <c r="B282" s="73"/>
      <c r="C282" s="73"/>
      <c r="D282" s="139"/>
      <c r="E282" s="150"/>
      <c r="F282" s="150"/>
      <c r="G282" s="150"/>
      <c r="H282" s="150"/>
      <c r="I282" s="150"/>
      <c r="J282" s="150"/>
      <c r="K282" s="150"/>
      <c r="L282" s="150"/>
      <c r="M282" s="139"/>
    </row>
    <row r="283" spans="1:13" ht="35.25">
      <c r="A283" s="73"/>
      <c r="B283" s="73"/>
      <c r="C283" s="73"/>
      <c r="D283" s="139"/>
      <c r="E283" s="150"/>
      <c r="F283" s="150"/>
      <c r="G283" s="150"/>
      <c r="H283" s="150"/>
      <c r="I283" s="150"/>
      <c r="J283" s="150"/>
      <c r="K283" s="150"/>
      <c r="L283" s="150"/>
      <c r="M283" s="139"/>
    </row>
    <row r="284" spans="1:13" ht="35.25">
      <c r="A284" s="73"/>
      <c r="B284" s="73"/>
      <c r="C284" s="73"/>
      <c r="D284" s="139"/>
      <c r="E284" s="150"/>
      <c r="F284" s="150"/>
      <c r="G284" s="150"/>
      <c r="H284" s="150"/>
      <c r="I284" s="150"/>
      <c r="J284" s="150"/>
      <c r="K284" s="150"/>
      <c r="L284" s="150"/>
      <c r="M284" s="139"/>
    </row>
    <row r="285" spans="1:13" ht="35.25">
      <c r="A285" s="73"/>
      <c r="B285" s="73"/>
      <c r="C285" s="73"/>
      <c r="D285" s="139"/>
      <c r="E285" s="150"/>
      <c r="F285" s="150"/>
      <c r="G285" s="150"/>
      <c r="H285" s="150"/>
      <c r="I285" s="150"/>
      <c r="J285" s="150"/>
      <c r="K285" s="150"/>
      <c r="L285" s="150"/>
      <c r="M285" s="139"/>
    </row>
    <row r="286" spans="1:13" ht="35.25">
      <c r="A286" s="73"/>
      <c r="B286" s="73"/>
      <c r="C286" s="73"/>
      <c r="D286" s="139"/>
      <c r="E286" s="150"/>
      <c r="F286" s="150"/>
      <c r="G286" s="150"/>
      <c r="H286" s="150"/>
      <c r="I286" s="150"/>
      <c r="J286" s="150"/>
      <c r="K286" s="150"/>
      <c r="L286" s="150"/>
      <c r="M286" s="139"/>
    </row>
    <row r="287" spans="1:13" ht="35.25">
      <c r="A287" s="73"/>
      <c r="B287" s="73"/>
      <c r="C287" s="73"/>
      <c r="D287" s="139"/>
      <c r="E287" s="150"/>
      <c r="F287" s="150"/>
      <c r="G287" s="150"/>
      <c r="H287" s="150"/>
      <c r="I287" s="150"/>
      <c r="J287" s="150"/>
      <c r="K287" s="150"/>
      <c r="L287" s="150"/>
      <c r="M287" s="139"/>
    </row>
    <row r="288" spans="1:13" ht="35.25">
      <c r="A288" s="73"/>
      <c r="B288" s="73"/>
      <c r="C288" s="73"/>
      <c r="D288" s="139"/>
      <c r="E288" s="150"/>
      <c r="F288" s="150"/>
      <c r="G288" s="150"/>
      <c r="H288" s="150"/>
      <c r="I288" s="150"/>
      <c r="J288" s="150"/>
      <c r="K288" s="150"/>
      <c r="L288" s="150"/>
      <c r="M288" s="139"/>
    </row>
    <row r="289" spans="1:13" ht="35.25">
      <c r="A289" s="73"/>
      <c r="B289" s="73"/>
      <c r="C289" s="73"/>
      <c r="D289" s="139"/>
      <c r="E289" s="150"/>
      <c r="F289" s="150"/>
      <c r="G289" s="150"/>
      <c r="H289" s="150"/>
      <c r="I289" s="150"/>
      <c r="J289" s="150"/>
      <c r="K289" s="150"/>
      <c r="L289" s="150"/>
      <c r="M289" s="139"/>
    </row>
    <row r="290" spans="1:13" ht="35.25">
      <c r="A290" s="73"/>
      <c r="B290" s="73"/>
      <c r="C290" s="73"/>
      <c r="D290" s="139"/>
      <c r="E290" s="150"/>
      <c r="F290" s="150"/>
      <c r="G290" s="150"/>
      <c r="H290" s="150"/>
      <c r="I290" s="150"/>
      <c r="J290" s="150"/>
      <c r="K290" s="150"/>
      <c r="L290" s="150"/>
      <c r="M290" s="139"/>
    </row>
    <row r="291" spans="1:13" ht="35.25">
      <c r="A291" s="73"/>
      <c r="B291" s="73"/>
      <c r="C291" s="73"/>
      <c r="D291" s="139"/>
      <c r="E291" s="150"/>
      <c r="F291" s="150"/>
      <c r="G291" s="150"/>
      <c r="H291" s="150"/>
      <c r="I291" s="150"/>
      <c r="J291" s="150"/>
      <c r="K291" s="150"/>
      <c r="L291" s="150"/>
      <c r="M291" s="139"/>
    </row>
    <row r="292" spans="1:13" ht="35.25">
      <c r="A292" s="73"/>
      <c r="B292" s="73"/>
      <c r="C292" s="73"/>
      <c r="D292" s="139"/>
      <c r="E292" s="150"/>
      <c r="F292" s="150"/>
      <c r="G292" s="150"/>
      <c r="H292" s="150"/>
      <c r="I292" s="150"/>
      <c r="J292" s="150"/>
      <c r="K292" s="150"/>
      <c r="L292" s="150"/>
      <c r="M292" s="139"/>
    </row>
    <row r="293" spans="1:13" ht="35.25">
      <c r="A293" s="73"/>
      <c r="B293" s="73"/>
      <c r="C293" s="73"/>
      <c r="D293" s="139"/>
      <c r="E293" s="150"/>
      <c r="F293" s="150"/>
      <c r="G293" s="150"/>
      <c r="H293" s="150"/>
      <c r="I293" s="150"/>
      <c r="J293" s="150"/>
      <c r="K293" s="150"/>
      <c r="L293" s="150"/>
      <c r="M293" s="139"/>
    </row>
    <row r="294" spans="1:13" ht="35.25">
      <c r="A294" s="73"/>
      <c r="B294" s="73"/>
      <c r="C294" s="73"/>
      <c r="D294" s="139"/>
      <c r="E294" s="150"/>
      <c r="F294" s="150"/>
      <c r="G294" s="150"/>
      <c r="H294" s="150"/>
      <c r="I294" s="150"/>
      <c r="J294" s="150"/>
      <c r="K294" s="150"/>
      <c r="L294" s="150"/>
      <c r="M294" s="139"/>
    </row>
    <row r="295" spans="1:13" ht="35.25">
      <c r="A295" s="73"/>
      <c r="B295" s="73"/>
      <c r="C295" s="73"/>
      <c r="D295" s="139"/>
      <c r="E295" s="150"/>
      <c r="F295" s="150"/>
      <c r="G295" s="150"/>
      <c r="H295" s="150"/>
      <c r="I295" s="150"/>
      <c r="J295" s="150"/>
      <c r="K295" s="150"/>
      <c r="L295" s="150"/>
      <c r="M295" s="139"/>
    </row>
    <row r="296" spans="1:13" ht="35.25">
      <c r="A296" s="73"/>
      <c r="B296" s="73"/>
      <c r="C296" s="73"/>
      <c r="D296" s="139"/>
      <c r="E296" s="150"/>
      <c r="F296" s="150"/>
      <c r="G296" s="150"/>
      <c r="H296" s="150"/>
      <c r="I296" s="150"/>
      <c r="J296" s="150"/>
      <c r="K296" s="150"/>
      <c r="L296" s="150"/>
      <c r="M296" s="139"/>
    </row>
    <row r="297" spans="1:13" ht="35.25">
      <c r="A297" s="73"/>
      <c r="B297" s="73"/>
      <c r="C297" s="73"/>
      <c r="D297" s="139"/>
      <c r="E297" s="150"/>
      <c r="F297" s="150"/>
      <c r="G297" s="150"/>
      <c r="H297" s="150"/>
      <c r="I297" s="150"/>
      <c r="J297" s="150"/>
      <c r="K297" s="150"/>
      <c r="L297" s="150"/>
      <c r="M297" s="139"/>
    </row>
    <row r="298" spans="1:13" ht="35.25">
      <c r="A298" s="73"/>
      <c r="B298" s="73"/>
      <c r="C298" s="73"/>
      <c r="D298" s="139"/>
      <c r="E298" s="150"/>
      <c r="F298" s="150"/>
      <c r="G298" s="150"/>
      <c r="H298" s="150"/>
      <c r="I298" s="150"/>
      <c r="J298" s="150"/>
      <c r="K298" s="150"/>
      <c r="L298" s="150"/>
      <c r="M298" s="139"/>
    </row>
    <row r="299" spans="1:13" ht="35.25">
      <c r="A299" s="73"/>
      <c r="B299" s="73"/>
      <c r="C299" s="73"/>
      <c r="D299" s="139"/>
      <c r="E299" s="150"/>
      <c r="F299" s="150"/>
      <c r="G299" s="150"/>
      <c r="H299" s="150"/>
      <c r="I299" s="150"/>
      <c r="J299" s="150"/>
      <c r="K299" s="150"/>
      <c r="L299" s="150"/>
      <c r="M299" s="139"/>
    </row>
    <row r="300" spans="1:13" ht="35.25">
      <c r="A300" s="73"/>
      <c r="B300" s="73"/>
      <c r="C300" s="73"/>
      <c r="D300" s="139"/>
      <c r="E300" s="150"/>
      <c r="F300" s="150"/>
      <c r="G300" s="150"/>
      <c r="H300" s="150"/>
      <c r="I300" s="150"/>
      <c r="J300" s="150"/>
      <c r="K300" s="150"/>
      <c r="L300" s="150"/>
      <c r="M300" s="139"/>
    </row>
    <row r="301" spans="1:13" ht="35.25">
      <c r="A301" s="73"/>
      <c r="B301" s="73"/>
      <c r="C301" s="73"/>
      <c r="D301" s="139"/>
      <c r="E301" s="150"/>
      <c r="F301" s="150"/>
      <c r="G301" s="150"/>
      <c r="H301" s="150"/>
      <c r="I301" s="150"/>
      <c r="J301" s="150"/>
      <c r="K301" s="150"/>
      <c r="L301" s="150"/>
      <c r="M301" s="139"/>
    </row>
    <row r="302" spans="1:13" ht="35.25">
      <c r="A302" s="73"/>
      <c r="B302" s="73"/>
      <c r="C302" s="73"/>
      <c r="D302" s="139"/>
      <c r="E302" s="150"/>
      <c r="F302" s="150"/>
      <c r="G302" s="150"/>
      <c r="H302" s="150"/>
      <c r="I302" s="150"/>
      <c r="J302" s="150"/>
      <c r="K302" s="150"/>
      <c r="L302" s="150"/>
      <c r="M302" s="139"/>
    </row>
    <row r="303" spans="1:13" ht="35.25">
      <c r="A303" s="73"/>
      <c r="B303" s="73"/>
      <c r="C303" s="73"/>
      <c r="D303" s="139"/>
      <c r="E303" s="150"/>
      <c r="F303" s="150"/>
      <c r="G303" s="150"/>
      <c r="H303" s="150"/>
      <c r="I303" s="150"/>
      <c r="J303" s="150"/>
      <c r="K303" s="150"/>
      <c r="L303" s="150"/>
      <c r="M303" s="139"/>
    </row>
    <row r="304" spans="1:13" ht="35.25">
      <c r="A304" s="73"/>
      <c r="B304" s="73"/>
      <c r="C304" s="73"/>
      <c r="D304" s="139"/>
      <c r="E304" s="150"/>
      <c r="F304" s="150"/>
      <c r="G304" s="150"/>
      <c r="H304" s="150"/>
      <c r="I304" s="150"/>
      <c r="J304" s="150"/>
      <c r="K304" s="150"/>
      <c r="L304" s="150"/>
      <c r="M304" s="139"/>
    </row>
    <row r="305" spans="1:13" ht="35.25">
      <c r="A305" s="73"/>
      <c r="B305" s="73"/>
      <c r="C305" s="73"/>
      <c r="D305" s="139"/>
      <c r="E305" s="150"/>
      <c r="F305" s="150"/>
      <c r="G305" s="150"/>
      <c r="H305" s="150"/>
      <c r="I305" s="150"/>
      <c r="J305" s="150"/>
      <c r="K305" s="150"/>
      <c r="L305" s="150"/>
      <c r="M305" s="139"/>
    </row>
    <row r="306" spans="1:13" ht="35.25">
      <c r="A306" s="73"/>
      <c r="B306" s="73"/>
      <c r="C306" s="73"/>
      <c r="D306" s="139"/>
      <c r="E306" s="150"/>
      <c r="F306" s="150"/>
      <c r="G306" s="150"/>
      <c r="H306" s="150"/>
      <c r="I306" s="150"/>
      <c r="J306" s="150"/>
      <c r="K306" s="150"/>
      <c r="L306" s="150"/>
      <c r="M306" s="139"/>
    </row>
    <row r="307" spans="1:13" ht="35.25">
      <c r="A307" s="73"/>
      <c r="B307" s="73"/>
      <c r="C307" s="73"/>
      <c r="D307" s="139"/>
      <c r="E307" s="150"/>
      <c r="F307" s="150"/>
      <c r="G307" s="150"/>
      <c r="H307" s="150"/>
      <c r="I307" s="150"/>
      <c r="J307" s="150"/>
      <c r="K307" s="150"/>
      <c r="L307" s="150"/>
      <c r="M307" s="139"/>
    </row>
    <row r="308" spans="1:13" ht="35.25">
      <c r="A308" s="73"/>
      <c r="B308" s="73"/>
      <c r="C308" s="73"/>
      <c r="D308" s="139"/>
      <c r="E308" s="150"/>
      <c r="F308" s="150"/>
      <c r="G308" s="150"/>
      <c r="H308" s="150"/>
      <c r="I308" s="150"/>
      <c r="J308" s="150"/>
      <c r="K308" s="150"/>
      <c r="L308" s="150"/>
      <c r="M308" s="139"/>
    </row>
    <row r="309" spans="1:13" ht="35.25">
      <c r="A309" s="73"/>
      <c r="B309" s="73"/>
      <c r="C309" s="73"/>
      <c r="D309" s="139"/>
      <c r="E309" s="150"/>
      <c r="F309" s="150"/>
      <c r="G309" s="150"/>
      <c r="H309" s="150"/>
      <c r="I309" s="150"/>
      <c r="J309" s="150"/>
      <c r="K309" s="150"/>
      <c r="L309" s="150"/>
      <c r="M309" s="139"/>
    </row>
    <row r="310" spans="1:13" ht="35.25">
      <c r="A310" s="73"/>
      <c r="B310" s="73"/>
      <c r="C310" s="73"/>
      <c r="D310" s="139"/>
      <c r="E310" s="150"/>
      <c r="F310" s="150"/>
      <c r="G310" s="150"/>
      <c r="H310" s="150"/>
      <c r="I310" s="150"/>
      <c r="J310" s="150"/>
      <c r="K310" s="150"/>
      <c r="L310" s="150"/>
      <c r="M310" s="139"/>
    </row>
    <row r="311" spans="1:13" ht="35.25">
      <c r="A311" s="73"/>
      <c r="B311" s="73"/>
      <c r="C311" s="73"/>
      <c r="D311" s="139"/>
      <c r="E311" s="150"/>
      <c r="F311" s="150"/>
      <c r="G311" s="150"/>
      <c r="H311" s="150"/>
      <c r="I311" s="150"/>
      <c r="J311" s="150"/>
      <c r="K311" s="150"/>
      <c r="L311" s="150"/>
      <c r="M311" s="139"/>
    </row>
    <row r="312" spans="1:13" ht="35.25">
      <c r="A312" s="73"/>
      <c r="B312" s="73"/>
      <c r="C312" s="73"/>
      <c r="D312" s="139"/>
      <c r="E312" s="150"/>
      <c r="F312" s="150"/>
      <c r="G312" s="150"/>
      <c r="H312" s="150"/>
      <c r="I312" s="150"/>
      <c r="J312" s="150"/>
      <c r="K312" s="150"/>
      <c r="L312" s="150"/>
      <c r="M312" s="139"/>
    </row>
    <row r="313" spans="1:13" ht="35.25">
      <c r="A313" s="73"/>
      <c r="B313" s="73"/>
      <c r="C313" s="73"/>
      <c r="D313" s="139"/>
      <c r="E313" s="150"/>
      <c r="F313" s="150"/>
      <c r="G313" s="150"/>
      <c r="H313" s="150"/>
      <c r="I313" s="150"/>
      <c r="J313" s="150"/>
      <c r="K313" s="150"/>
      <c r="L313" s="150"/>
      <c r="M313" s="139"/>
    </row>
    <row r="314" spans="1:13" ht="35.25">
      <c r="A314" s="73"/>
      <c r="B314" s="73"/>
      <c r="C314" s="73"/>
      <c r="D314" s="139"/>
      <c r="E314" s="150"/>
      <c r="F314" s="150"/>
      <c r="G314" s="150"/>
      <c r="H314" s="150"/>
      <c r="I314" s="150"/>
      <c r="J314" s="150"/>
      <c r="K314" s="150"/>
      <c r="L314" s="150"/>
      <c r="M314" s="139"/>
    </row>
    <row r="315" spans="1:13" ht="35.25">
      <c r="A315" s="73"/>
      <c r="B315" s="73"/>
      <c r="C315" s="73"/>
      <c r="D315" s="139"/>
      <c r="E315" s="150"/>
      <c r="F315" s="150"/>
      <c r="G315" s="150"/>
      <c r="H315" s="150"/>
      <c r="I315" s="150"/>
      <c r="J315" s="150"/>
      <c r="K315" s="150"/>
      <c r="L315" s="150"/>
      <c r="M315" s="139"/>
    </row>
    <row r="316" spans="1:13" ht="35.25">
      <c r="A316" s="73"/>
      <c r="B316" s="73"/>
      <c r="C316" s="73"/>
      <c r="D316" s="139"/>
      <c r="E316" s="150"/>
      <c r="F316" s="150"/>
      <c r="G316" s="150"/>
      <c r="H316" s="150"/>
      <c r="I316" s="150"/>
      <c r="J316" s="150"/>
      <c r="K316" s="150"/>
      <c r="L316" s="150"/>
      <c r="M316" s="139"/>
    </row>
    <row r="317" spans="1:13" ht="35.25">
      <c r="A317" s="73"/>
      <c r="B317" s="73"/>
      <c r="C317" s="73"/>
      <c r="D317" s="139"/>
      <c r="E317" s="150"/>
      <c r="F317" s="150"/>
      <c r="G317" s="150"/>
      <c r="H317" s="150"/>
      <c r="I317" s="150"/>
      <c r="J317" s="150"/>
      <c r="K317" s="150"/>
      <c r="L317" s="150"/>
      <c r="M317" s="139"/>
    </row>
    <row r="318" spans="1:13" ht="35.25">
      <c r="A318" s="73"/>
      <c r="B318" s="73"/>
      <c r="C318" s="73"/>
      <c r="D318" s="139"/>
      <c r="E318" s="150"/>
      <c r="F318" s="150"/>
      <c r="G318" s="150"/>
      <c r="H318" s="150"/>
      <c r="I318" s="150"/>
      <c r="J318" s="150"/>
      <c r="K318" s="150"/>
      <c r="L318" s="150"/>
      <c r="M318" s="139"/>
    </row>
    <row r="319" spans="1:13" ht="35.25">
      <c r="A319" s="73"/>
      <c r="B319" s="73"/>
      <c r="C319" s="73"/>
      <c r="D319" s="139"/>
      <c r="E319" s="150"/>
      <c r="F319" s="150"/>
      <c r="G319" s="150"/>
      <c r="H319" s="150"/>
      <c r="I319" s="150"/>
      <c r="J319" s="150"/>
      <c r="K319" s="150"/>
      <c r="L319" s="150"/>
      <c r="M319" s="139"/>
    </row>
    <row r="320" spans="1:13" ht="35.25">
      <c r="A320" s="73"/>
      <c r="B320" s="73"/>
      <c r="C320" s="73"/>
      <c r="D320" s="139"/>
      <c r="E320" s="150"/>
      <c r="F320" s="150"/>
      <c r="G320" s="150"/>
      <c r="H320" s="150"/>
      <c r="I320" s="150"/>
      <c r="J320" s="150"/>
      <c r="K320" s="150"/>
      <c r="L320" s="150"/>
      <c r="M320" s="139"/>
    </row>
    <row r="321" spans="1:13" ht="35.25">
      <c r="A321" s="73"/>
      <c r="B321" s="73"/>
      <c r="C321" s="73"/>
      <c r="D321" s="139"/>
      <c r="E321" s="150"/>
      <c r="F321" s="150"/>
      <c r="G321" s="150"/>
      <c r="H321" s="150"/>
      <c r="I321" s="150"/>
      <c r="J321" s="150"/>
      <c r="K321" s="150"/>
      <c r="L321" s="150"/>
      <c r="M321" s="139"/>
    </row>
    <row r="322" spans="1:13" ht="35.25">
      <c r="A322" s="73"/>
      <c r="B322" s="73"/>
      <c r="C322" s="73"/>
      <c r="D322" s="139"/>
      <c r="E322" s="150"/>
      <c r="F322" s="150"/>
      <c r="G322" s="150"/>
      <c r="H322" s="150"/>
      <c r="I322" s="150"/>
      <c r="J322" s="150"/>
      <c r="K322" s="150"/>
      <c r="L322" s="150"/>
      <c r="M322" s="139"/>
    </row>
    <row r="323" spans="1:13" ht="35.25">
      <c r="A323" s="73"/>
      <c r="B323" s="73"/>
      <c r="C323" s="73"/>
      <c r="D323" s="139"/>
      <c r="E323" s="150"/>
      <c r="F323" s="150"/>
      <c r="G323" s="150"/>
      <c r="H323" s="150"/>
      <c r="I323" s="150"/>
      <c r="J323" s="150"/>
      <c r="K323" s="150"/>
      <c r="L323" s="150"/>
      <c r="M323" s="139"/>
    </row>
    <row r="324" spans="1:13" ht="35.25">
      <c r="A324" s="73"/>
      <c r="B324" s="73"/>
      <c r="C324" s="73"/>
      <c r="D324" s="139"/>
      <c r="E324" s="150"/>
      <c r="F324" s="150"/>
      <c r="G324" s="150"/>
      <c r="H324" s="150"/>
      <c r="I324" s="150"/>
      <c r="J324" s="150"/>
      <c r="K324" s="150"/>
      <c r="L324" s="150"/>
      <c r="M324" s="139"/>
    </row>
    <row r="325" spans="1:13" ht="35.25">
      <c r="A325" s="73"/>
      <c r="B325" s="73"/>
      <c r="C325" s="73"/>
      <c r="D325" s="139"/>
      <c r="E325" s="150"/>
      <c r="F325" s="150"/>
      <c r="G325" s="150"/>
      <c r="H325" s="150"/>
      <c r="I325" s="150"/>
      <c r="J325" s="150"/>
      <c r="K325" s="150"/>
      <c r="L325" s="150"/>
      <c r="M325" s="139"/>
    </row>
    <row r="326" spans="1:13" ht="35.25">
      <c r="A326" s="73"/>
      <c r="B326" s="73"/>
      <c r="C326" s="73"/>
      <c r="D326" s="139"/>
      <c r="E326" s="150"/>
      <c r="F326" s="150"/>
      <c r="G326" s="150"/>
      <c r="H326" s="150"/>
      <c r="I326" s="150"/>
      <c r="J326" s="150"/>
      <c r="K326" s="150"/>
      <c r="L326" s="150"/>
      <c r="M326" s="139"/>
    </row>
    <row r="327" spans="1:13" ht="35.25">
      <c r="A327" s="73"/>
      <c r="B327" s="73"/>
      <c r="C327" s="73"/>
      <c r="D327" s="139"/>
      <c r="E327" s="150"/>
      <c r="F327" s="150"/>
      <c r="G327" s="150"/>
      <c r="H327" s="150"/>
      <c r="I327" s="150"/>
      <c r="J327" s="150"/>
      <c r="K327" s="150"/>
      <c r="L327" s="150"/>
      <c r="M327" s="139"/>
    </row>
    <row r="328" spans="1:13" ht="35.25">
      <c r="A328" s="73"/>
      <c r="B328" s="73"/>
      <c r="C328" s="73"/>
      <c r="D328" s="139"/>
      <c r="E328" s="150"/>
      <c r="F328" s="150"/>
      <c r="G328" s="150"/>
      <c r="H328" s="150"/>
      <c r="I328" s="150"/>
      <c r="J328" s="150"/>
      <c r="K328" s="150"/>
      <c r="L328" s="150"/>
      <c r="M328" s="139"/>
    </row>
    <row r="329" spans="1:13" ht="35.25">
      <c r="A329" s="73"/>
      <c r="B329" s="73"/>
      <c r="C329" s="73"/>
      <c r="D329" s="139"/>
      <c r="E329" s="150"/>
      <c r="F329" s="150"/>
      <c r="G329" s="150"/>
      <c r="H329" s="150"/>
      <c r="I329" s="150"/>
      <c r="J329" s="150"/>
      <c r="K329" s="150"/>
      <c r="L329" s="150"/>
      <c r="M329" s="139"/>
    </row>
    <row r="330" spans="1:13" ht="35.25">
      <c r="A330" s="73"/>
      <c r="B330" s="73"/>
      <c r="C330" s="73"/>
      <c r="D330" s="139"/>
      <c r="E330" s="150"/>
      <c r="F330" s="150"/>
      <c r="G330" s="150"/>
      <c r="H330" s="150"/>
      <c r="I330" s="150"/>
      <c r="J330" s="150"/>
      <c r="K330" s="150"/>
      <c r="L330" s="150"/>
      <c r="M330" s="139"/>
    </row>
    <row r="331" spans="1:13" ht="35.25">
      <c r="A331" s="73"/>
      <c r="B331" s="73"/>
      <c r="C331" s="73"/>
      <c r="D331" s="139"/>
      <c r="E331" s="150"/>
      <c r="F331" s="150"/>
      <c r="G331" s="150"/>
      <c r="H331" s="150"/>
      <c r="I331" s="150"/>
      <c r="J331" s="150"/>
      <c r="K331" s="150"/>
      <c r="L331" s="150"/>
      <c r="M331" s="139"/>
    </row>
    <row r="332" spans="1:13" ht="35.25">
      <c r="A332" s="73"/>
      <c r="B332" s="73"/>
      <c r="C332" s="73"/>
      <c r="D332" s="139"/>
      <c r="E332" s="150"/>
      <c r="F332" s="150"/>
      <c r="G332" s="150"/>
      <c r="H332" s="150"/>
      <c r="I332" s="150"/>
      <c r="J332" s="150"/>
      <c r="K332" s="150"/>
      <c r="L332" s="150"/>
      <c r="M332" s="139"/>
    </row>
    <row r="333" spans="1:13" ht="35.25">
      <c r="A333" s="73"/>
      <c r="B333" s="73"/>
      <c r="C333" s="73"/>
      <c r="D333" s="139"/>
      <c r="E333" s="150"/>
      <c r="F333" s="150"/>
      <c r="G333" s="150"/>
      <c r="H333" s="150"/>
      <c r="I333" s="150"/>
      <c r="J333" s="150"/>
      <c r="K333" s="150"/>
      <c r="L333" s="150"/>
      <c r="M333" s="139"/>
    </row>
    <row r="334" spans="1:13" ht="35.25">
      <c r="A334" s="73"/>
      <c r="B334" s="73"/>
      <c r="C334" s="73"/>
      <c r="D334" s="139"/>
      <c r="E334" s="150"/>
      <c r="F334" s="150"/>
      <c r="G334" s="150"/>
      <c r="H334" s="150"/>
      <c r="I334" s="150"/>
      <c r="J334" s="150"/>
      <c r="K334" s="150"/>
      <c r="L334" s="150"/>
      <c r="M334" s="139"/>
    </row>
    <row r="335" spans="1:13" ht="35.25">
      <c r="A335" s="73"/>
      <c r="B335" s="73"/>
      <c r="C335" s="73"/>
      <c r="D335" s="139"/>
      <c r="E335" s="150"/>
      <c r="F335" s="150"/>
      <c r="G335" s="150"/>
      <c r="H335" s="150"/>
      <c r="I335" s="150"/>
      <c r="J335" s="150"/>
      <c r="K335" s="150"/>
      <c r="L335" s="150"/>
      <c r="M335" s="139"/>
    </row>
    <row r="336" spans="1:13" ht="35.25">
      <c r="A336" s="73"/>
      <c r="B336" s="73"/>
      <c r="C336" s="73"/>
      <c r="D336" s="139"/>
      <c r="E336" s="150"/>
      <c r="F336" s="150"/>
      <c r="G336" s="150"/>
      <c r="H336" s="150"/>
      <c r="I336" s="150"/>
      <c r="J336" s="150"/>
      <c r="K336" s="150"/>
      <c r="L336" s="150"/>
      <c r="M336" s="139"/>
    </row>
    <row r="337" spans="1:13" ht="35.25">
      <c r="A337" s="73"/>
      <c r="B337" s="73"/>
      <c r="C337" s="73"/>
      <c r="D337" s="139"/>
      <c r="E337" s="150"/>
      <c r="F337" s="150"/>
      <c r="G337" s="150"/>
      <c r="H337" s="150"/>
      <c r="I337" s="150"/>
      <c r="J337" s="150"/>
      <c r="K337" s="150"/>
      <c r="L337" s="150"/>
      <c r="M337" s="139"/>
    </row>
    <row r="338" spans="1:13" ht="35.25">
      <c r="A338" s="73"/>
      <c r="B338" s="73"/>
      <c r="C338" s="73"/>
      <c r="D338" s="139"/>
      <c r="E338" s="150"/>
      <c r="F338" s="150"/>
      <c r="G338" s="150"/>
      <c r="H338" s="150"/>
      <c r="I338" s="150"/>
      <c r="J338" s="150"/>
      <c r="K338" s="150"/>
      <c r="L338" s="150"/>
      <c r="M338" s="139"/>
    </row>
    <row r="339" spans="1:13" ht="35.25">
      <c r="A339" s="73"/>
      <c r="B339" s="73"/>
      <c r="C339" s="73"/>
      <c r="D339" s="139"/>
      <c r="E339" s="150"/>
      <c r="F339" s="150"/>
      <c r="G339" s="150"/>
      <c r="H339" s="150"/>
      <c r="I339" s="150"/>
      <c r="J339" s="150"/>
      <c r="K339" s="150"/>
      <c r="L339" s="150"/>
      <c r="M339" s="139"/>
    </row>
    <row r="340" spans="1:13" ht="35.25">
      <c r="A340" s="73"/>
      <c r="B340" s="73"/>
      <c r="C340" s="73"/>
      <c r="D340" s="139"/>
      <c r="E340" s="150"/>
      <c r="F340" s="150"/>
      <c r="G340" s="150"/>
      <c r="H340" s="150"/>
      <c r="I340" s="150"/>
      <c r="J340" s="150"/>
      <c r="K340" s="150"/>
      <c r="L340" s="150"/>
      <c r="M340" s="139"/>
    </row>
    <row r="341" spans="1:13" ht="35.25">
      <c r="A341" s="73"/>
      <c r="B341" s="73"/>
      <c r="C341" s="73"/>
      <c r="D341" s="139"/>
      <c r="E341" s="150"/>
      <c r="F341" s="150"/>
      <c r="G341" s="150"/>
      <c r="H341" s="150"/>
      <c r="I341" s="150"/>
      <c r="J341" s="150"/>
      <c r="K341" s="150"/>
      <c r="L341" s="150"/>
      <c r="M341" s="139"/>
    </row>
    <row r="342" spans="1:13" ht="35.25">
      <c r="A342" s="73"/>
      <c r="B342" s="73"/>
      <c r="C342" s="73"/>
      <c r="D342" s="139"/>
      <c r="E342" s="150"/>
      <c r="F342" s="150"/>
      <c r="G342" s="150"/>
      <c r="H342" s="150"/>
      <c r="I342" s="150"/>
      <c r="J342" s="150"/>
      <c r="K342" s="150"/>
      <c r="L342" s="150"/>
      <c r="M342" s="139"/>
    </row>
    <row r="343" spans="1:13" ht="35.25">
      <c r="A343" s="73"/>
      <c r="B343" s="73"/>
      <c r="C343" s="73"/>
      <c r="D343" s="139"/>
      <c r="E343" s="150"/>
      <c r="F343" s="150"/>
      <c r="G343" s="150"/>
      <c r="H343" s="150"/>
      <c r="I343" s="150"/>
      <c r="J343" s="150"/>
      <c r="K343" s="150"/>
      <c r="L343" s="150"/>
      <c r="M343" s="139"/>
    </row>
    <row r="344" spans="1:13" ht="35.25">
      <c r="A344" s="73"/>
      <c r="B344" s="73"/>
      <c r="C344" s="73"/>
      <c r="D344" s="139"/>
      <c r="E344" s="150"/>
      <c r="F344" s="150"/>
      <c r="G344" s="150"/>
      <c r="H344" s="150"/>
      <c r="I344" s="150"/>
      <c r="J344" s="150"/>
      <c r="K344" s="150"/>
      <c r="L344" s="150"/>
      <c r="M344" s="139"/>
    </row>
    <row r="345" spans="1:13" ht="35.25">
      <c r="A345" s="73"/>
      <c r="B345" s="73"/>
      <c r="C345" s="73"/>
      <c r="D345" s="139"/>
      <c r="E345" s="150"/>
      <c r="F345" s="150"/>
      <c r="G345" s="150"/>
      <c r="H345" s="150"/>
      <c r="I345" s="150"/>
      <c r="J345" s="150"/>
      <c r="K345" s="150"/>
      <c r="L345" s="150"/>
      <c r="M345" s="139"/>
    </row>
    <row r="346" spans="1:13" ht="35.25">
      <c r="A346" s="73"/>
      <c r="B346" s="73"/>
      <c r="C346" s="73"/>
      <c r="D346" s="139"/>
      <c r="E346" s="150"/>
      <c r="F346" s="150"/>
      <c r="G346" s="150"/>
      <c r="H346" s="150"/>
      <c r="I346" s="150"/>
      <c r="J346" s="150"/>
      <c r="K346" s="150"/>
      <c r="L346" s="150"/>
      <c r="M346" s="139"/>
    </row>
    <row r="347" spans="1:13" ht="35.25">
      <c r="A347" s="73"/>
      <c r="B347" s="73"/>
      <c r="C347" s="73"/>
      <c r="D347" s="139"/>
      <c r="E347" s="150"/>
      <c r="F347" s="150"/>
      <c r="G347" s="150"/>
      <c r="H347" s="150"/>
      <c r="I347" s="150"/>
      <c r="J347" s="150"/>
      <c r="K347" s="150"/>
      <c r="L347" s="150"/>
      <c r="M347" s="139"/>
    </row>
    <row r="348" spans="1:13" ht="35.25">
      <c r="A348" s="73"/>
      <c r="B348" s="73"/>
      <c r="C348" s="73"/>
      <c r="D348" s="139"/>
      <c r="E348" s="150"/>
      <c r="F348" s="150"/>
      <c r="G348" s="150"/>
      <c r="H348" s="150"/>
      <c r="I348" s="150"/>
      <c r="J348" s="150"/>
      <c r="K348" s="150"/>
      <c r="L348" s="150"/>
      <c r="M348" s="139"/>
    </row>
    <row r="349" spans="1:13" ht="35.25">
      <c r="A349" s="73"/>
      <c r="B349" s="73"/>
      <c r="C349" s="73"/>
      <c r="D349" s="139"/>
      <c r="E349" s="150"/>
      <c r="F349" s="150"/>
      <c r="G349" s="150"/>
      <c r="H349" s="150"/>
      <c r="I349" s="150"/>
      <c r="J349" s="150"/>
      <c r="K349" s="150"/>
      <c r="L349" s="150"/>
      <c r="M349" s="139"/>
    </row>
    <row r="350" spans="1:13" ht="35.25">
      <c r="A350" s="73"/>
      <c r="B350" s="73"/>
      <c r="C350" s="73"/>
      <c r="D350" s="139"/>
      <c r="E350" s="150"/>
      <c r="F350" s="150"/>
      <c r="G350" s="150"/>
      <c r="H350" s="150"/>
      <c r="I350" s="150"/>
      <c r="J350" s="150"/>
      <c r="K350" s="150"/>
      <c r="L350" s="150"/>
      <c r="M350" s="139"/>
    </row>
    <row r="351" spans="1:13" ht="35.25">
      <c r="A351" s="73"/>
      <c r="B351" s="73"/>
      <c r="C351" s="73"/>
      <c r="D351" s="139"/>
      <c r="E351" s="150"/>
      <c r="F351" s="150"/>
      <c r="G351" s="150"/>
      <c r="H351" s="150"/>
      <c r="I351" s="150"/>
      <c r="J351" s="150"/>
      <c r="K351" s="150"/>
      <c r="L351" s="150"/>
      <c r="M351" s="139"/>
    </row>
    <row r="352" spans="1:13" ht="35.25">
      <c r="A352" s="73"/>
      <c r="B352" s="73"/>
      <c r="C352" s="73"/>
      <c r="D352" s="139"/>
      <c r="E352" s="150"/>
      <c r="F352" s="150"/>
      <c r="G352" s="150"/>
      <c r="H352" s="150"/>
      <c r="I352" s="150"/>
      <c r="J352" s="150"/>
      <c r="K352" s="150"/>
      <c r="L352" s="150"/>
      <c r="M352" s="139"/>
    </row>
    <row r="353" spans="1:13" ht="35.25">
      <c r="A353" s="73"/>
      <c r="B353" s="73"/>
      <c r="C353" s="73"/>
      <c r="D353" s="139"/>
      <c r="E353" s="150"/>
      <c r="F353" s="150"/>
      <c r="G353" s="150"/>
      <c r="H353" s="150"/>
      <c r="I353" s="150"/>
      <c r="J353" s="150"/>
      <c r="K353" s="150"/>
      <c r="L353" s="150"/>
      <c r="M353" s="139"/>
    </row>
    <row r="354" spans="1:13" ht="35.25">
      <c r="A354" s="73"/>
      <c r="B354" s="73"/>
      <c r="C354" s="73"/>
      <c r="D354" s="139"/>
      <c r="E354" s="150"/>
      <c r="F354" s="150"/>
      <c r="G354" s="150"/>
      <c r="H354" s="150"/>
      <c r="I354" s="150"/>
      <c r="J354" s="150"/>
      <c r="K354" s="150"/>
      <c r="L354" s="150"/>
      <c r="M354" s="139"/>
    </row>
    <row r="355" spans="1:13" ht="35.25">
      <c r="A355" s="73"/>
      <c r="B355" s="73"/>
      <c r="C355" s="73"/>
      <c r="D355" s="139"/>
      <c r="E355" s="150"/>
      <c r="F355" s="150"/>
      <c r="G355" s="150"/>
      <c r="H355" s="150"/>
      <c r="I355" s="150"/>
      <c r="J355" s="150"/>
      <c r="K355" s="150"/>
      <c r="L355" s="150"/>
      <c r="M355" s="139"/>
    </row>
    <row r="356" spans="1:13" ht="35.25">
      <c r="A356" s="73"/>
      <c r="B356" s="73"/>
      <c r="C356" s="73"/>
      <c r="D356" s="139"/>
      <c r="E356" s="150"/>
      <c r="F356" s="150"/>
      <c r="G356" s="150"/>
      <c r="H356" s="150"/>
      <c r="I356" s="150"/>
      <c r="J356" s="150"/>
      <c r="K356" s="150"/>
      <c r="L356" s="150"/>
      <c r="M356" s="139"/>
    </row>
    <row r="357" spans="1:13" ht="35.25">
      <c r="A357" s="73"/>
      <c r="B357" s="73"/>
      <c r="C357" s="73"/>
      <c r="D357" s="139"/>
      <c r="E357" s="150"/>
      <c r="F357" s="150"/>
      <c r="G357" s="150"/>
      <c r="H357" s="150"/>
      <c r="I357" s="150"/>
      <c r="J357" s="150"/>
      <c r="K357" s="150"/>
      <c r="L357" s="150"/>
      <c r="M357" s="139"/>
    </row>
    <row r="358" spans="1:13" ht="35.25">
      <c r="A358" s="73"/>
      <c r="B358" s="73"/>
      <c r="C358" s="73"/>
      <c r="D358" s="139"/>
      <c r="E358" s="150"/>
      <c r="F358" s="150"/>
      <c r="G358" s="150"/>
      <c r="H358" s="150"/>
      <c r="I358" s="150"/>
      <c r="J358" s="150"/>
      <c r="K358" s="150"/>
      <c r="L358" s="150"/>
      <c r="M358" s="139"/>
    </row>
    <row r="359" spans="1:13" ht="35.25">
      <c r="A359" s="73"/>
      <c r="B359" s="73"/>
      <c r="C359" s="73"/>
      <c r="D359" s="139"/>
      <c r="E359" s="150"/>
      <c r="F359" s="150"/>
      <c r="G359" s="150"/>
      <c r="H359" s="150"/>
      <c r="I359" s="150"/>
      <c r="J359" s="150"/>
      <c r="K359" s="150"/>
      <c r="L359" s="150"/>
      <c r="M359" s="139"/>
    </row>
    <row r="360" spans="1:13" ht="35.25">
      <c r="A360" s="73"/>
      <c r="B360" s="73"/>
      <c r="C360" s="73"/>
      <c r="D360" s="139"/>
      <c r="E360" s="150"/>
      <c r="F360" s="150"/>
      <c r="G360" s="150"/>
      <c r="H360" s="150"/>
      <c r="I360" s="150"/>
      <c r="J360" s="150"/>
      <c r="K360" s="150"/>
      <c r="L360" s="150"/>
      <c r="M360" s="139"/>
    </row>
    <row r="361" spans="1:13" ht="35.25">
      <c r="A361" s="73"/>
      <c r="B361" s="73"/>
      <c r="C361" s="73"/>
      <c r="D361" s="139"/>
      <c r="E361" s="150"/>
      <c r="F361" s="150"/>
      <c r="G361" s="150"/>
      <c r="H361" s="150"/>
      <c r="I361" s="150"/>
      <c r="J361" s="150"/>
      <c r="K361" s="150"/>
      <c r="L361" s="150"/>
      <c r="M361" s="139"/>
    </row>
    <row r="362" spans="1:13" ht="35.25">
      <c r="A362" s="73"/>
      <c r="B362" s="73"/>
      <c r="C362" s="73"/>
      <c r="D362" s="139"/>
      <c r="E362" s="150"/>
      <c r="F362" s="150"/>
      <c r="G362" s="150"/>
      <c r="H362" s="150"/>
      <c r="I362" s="150"/>
      <c r="J362" s="150"/>
      <c r="K362" s="150"/>
      <c r="L362" s="150"/>
      <c r="M362" s="139"/>
    </row>
    <row r="363" spans="1:13" ht="35.25">
      <c r="A363" s="73"/>
      <c r="B363" s="73"/>
      <c r="C363" s="73"/>
      <c r="D363" s="139"/>
      <c r="E363" s="150"/>
      <c r="F363" s="150"/>
      <c r="G363" s="150"/>
      <c r="H363" s="150"/>
      <c r="I363" s="150"/>
      <c r="J363" s="150"/>
      <c r="K363" s="150"/>
      <c r="L363" s="150"/>
      <c r="M363" s="139"/>
    </row>
    <row r="364" spans="1:13" ht="35.25">
      <c r="A364" s="73"/>
      <c r="B364" s="73"/>
      <c r="C364" s="73"/>
      <c r="D364" s="139"/>
      <c r="E364" s="150"/>
      <c r="F364" s="150"/>
      <c r="G364" s="150"/>
      <c r="H364" s="150"/>
      <c r="I364" s="150"/>
      <c r="J364" s="150"/>
      <c r="K364" s="150"/>
      <c r="L364" s="150"/>
      <c r="M364" s="139"/>
    </row>
    <row r="365" spans="1:13" ht="35.25">
      <c r="A365" s="73"/>
      <c r="B365" s="73"/>
      <c r="C365" s="73"/>
      <c r="D365" s="139"/>
      <c r="E365" s="150"/>
      <c r="F365" s="150"/>
      <c r="G365" s="150"/>
      <c r="H365" s="150"/>
      <c r="I365" s="150"/>
      <c r="J365" s="150"/>
      <c r="K365" s="150"/>
      <c r="L365" s="150"/>
      <c r="M365" s="139"/>
    </row>
    <row r="366" spans="1:13" ht="35.25">
      <c r="A366" s="73"/>
      <c r="B366" s="73"/>
      <c r="C366" s="73"/>
      <c r="D366" s="139"/>
      <c r="E366" s="150"/>
      <c r="F366" s="150"/>
      <c r="G366" s="150"/>
      <c r="H366" s="150"/>
      <c r="I366" s="150"/>
      <c r="J366" s="150"/>
      <c r="K366" s="150"/>
      <c r="L366" s="150"/>
      <c r="M366" s="139"/>
    </row>
    <row r="367" spans="1:13" ht="35.25">
      <c r="A367" s="73"/>
      <c r="B367" s="73"/>
      <c r="C367" s="73"/>
      <c r="D367" s="139"/>
      <c r="E367" s="150"/>
      <c r="F367" s="150"/>
      <c r="G367" s="150"/>
      <c r="H367" s="150"/>
      <c r="I367" s="150"/>
      <c r="J367" s="150"/>
      <c r="K367" s="150"/>
      <c r="L367" s="150"/>
      <c r="M367" s="139"/>
    </row>
    <row r="368" spans="1:13" ht="35.25">
      <c r="A368" s="73"/>
      <c r="B368" s="73"/>
      <c r="C368" s="73"/>
      <c r="D368" s="139"/>
      <c r="E368" s="150"/>
      <c r="F368" s="150"/>
      <c r="G368" s="150"/>
      <c r="H368" s="150"/>
      <c r="I368" s="150"/>
      <c r="J368" s="150"/>
      <c r="K368" s="150"/>
      <c r="L368" s="150"/>
      <c r="M368" s="139"/>
    </row>
    <row r="369" spans="1:13" ht="35.25">
      <c r="A369" s="73"/>
      <c r="B369" s="73"/>
      <c r="C369" s="73"/>
      <c r="D369" s="139"/>
      <c r="E369" s="150"/>
      <c r="F369" s="150"/>
      <c r="G369" s="150"/>
      <c r="H369" s="150"/>
      <c r="I369" s="150"/>
      <c r="J369" s="150"/>
      <c r="K369" s="150"/>
      <c r="L369" s="150"/>
      <c r="M369" s="139"/>
    </row>
    <row r="370" spans="1:13" ht="35.25">
      <c r="A370" s="73"/>
      <c r="B370" s="73"/>
      <c r="C370" s="73"/>
      <c r="D370" s="139"/>
      <c r="E370" s="150"/>
      <c r="F370" s="150"/>
      <c r="G370" s="150"/>
      <c r="H370" s="150"/>
      <c r="I370" s="150"/>
      <c r="J370" s="150"/>
      <c r="K370" s="150"/>
      <c r="L370" s="150"/>
      <c r="M370" s="139"/>
    </row>
    <row r="371" spans="1:13" ht="35.25">
      <c r="A371" s="73"/>
      <c r="B371" s="73"/>
      <c r="C371" s="73"/>
      <c r="D371" s="139"/>
      <c r="E371" s="150"/>
      <c r="F371" s="150"/>
      <c r="G371" s="150"/>
      <c r="H371" s="150"/>
      <c r="I371" s="150"/>
      <c r="J371" s="150"/>
      <c r="K371" s="150"/>
      <c r="L371" s="150"/>
      <c r="M371" s="139"/>
    </row>
    <row r="372" spans="1:13" ht="35.25">
      <c r="A372" s="73"/>
      <c r="B372" s="73"/>
      <c r="C372" s="73"/>
      <c r="D372" s="139"/>
      <c r="E372" s="150"/>
      <c r="F372" s="150"/>
      <c r="G372" s="150"/>
      <c r="H372" s="150"/>
      <c r="I372" s="150"/>
      <c r="J372" s="150"/>
      <c r="K372" s="150"/>
      <c r="L372" s="150"/>
      <c r="M372" s="139"/>
    </row>
    <row r="373" spans="1:13" ht="35.25">
      <c r="A373" s="73"/>
      <c r="B373" s="73"/>
      <c r="C373" s="73"/>
      <c r="D373" s="139"/>
      <c r="E373" s="150"/>
      <c r="F373" s="150"/>
      <c r="G373" s="150"/>
      <c r="H373" s="150"/>
      <c r="I373" s="150"/>
      <c r="J373" s="150"/>
      <c r="K373" s="150"/>
      <c r="L373" s="150"/>
      <c r="M373" s="139"/>
    </row>
    <row r="374" spans="1:13" ht="35.25">
      <c r="A374" s="73"/>
      <c r="B374" s="73"/>
      <c r="C374" s="73"/>
      <c r="D374" s="139"/>
      <c r="E374" s="150"/>
      <c r="F374" s="150"/>
      <c r="G374" s="150"/>
      <c r="H374" s="150"/>
      <c r="I374" s="150"/>
      <c r="J374" s="150"/>
      <c r="K374" s="150"/>
      <c r="L374" s="150"/>
      <c r="M374" s="139"/>
    </row>
    <row r="375" spans="1:13" ht="35.25">
      <c r="A375" s="73"/>
      <c r="B375" s="73"/>
      <c r="C375" s="73"/>
      <c r="D375" s="139"/>
      <c r="E375" s="150"/>
      <c r="F375" s="150"/>
      <c r="G375" s="150"/>
      <c r="H375" s="150"/>
      <c r="I375" s="150"/>
      <c r="J375" s="150"/>
      <c r="K375" s="150"/>
      <c r="L375" s="150"/>
      <c r="M375" s="139"/>
    </row>
    <row r="376" spans="1:13" ht="35.25">
      <c r="A376" s="73"/>
      <c r="B376" s="73"/>
      <c r="C376" s="73"/>
      <c r="D376" s="139"/>
      <c r="E376" s="150"/>
      <c r="F376" s="150"/>
      <c r="G376" s="150"/>
      <c r="H376" s="150"/>
      <c r="I376" s="150"/>
      <c r="J376" s="150"/>
      <c r="K376" s="150"/>
      <c r="L376" s="150"/>
      <c r="M376" s="139"/>
    </row>
    <row r="377" spans="1:13" ht="35.25">
      <c r="A377" s="73"/>
      <c r="B377" s="73"/>
      <c r="C377" s="73"/>
      <c r="D377" s="139"/>
      <c r="E377" s="150"/>
      <c r="F377" s="150"/>
      <c r="G377" s="150"/>
      <c r="H377" s="150"/>
      <c r="I377" s="150"/>
      <c r="J377" s="150"/>
      <c r="K377" s="150"/>
      <c r="L377" s="150"/>
      <c r="M377" s="139"/>
    </row>
    <row r="378" spans="1:13" ht="35.25">
      <c r="A378" s="73"/>
      <c r="B378" s="73"/>
      <c r="C378" s="73"/>
      <c r="D378" s="139"/>
      <c r="E378" s="150"/>
      <c r="F378" s="150"/>
      <c r="G378" s="150"/>
      <c r="H378" s="150"/>
      <c r="I378" s="150"/>
      <c r="J378" s="150"/>
      <c r="K378" s="150"/>
      <c r="L378" s="150"/>
      <c r="M378" s="139"/>
    </row>
    <row r="379" spans="1:13" ht="35.25">
      <c r="A379" s="73"/>
      <c r="B379" s="73"/>
      <c r="C379" s="73"/>
      <c r="D379" s="139"/>
      <c r="E379" s="150"/>
      <c r="F379" s="150"/>
      <c r="G379" s="150"/>
      <c r="H379" s="150"/>
      <c r="I379" s="150"/>
      <c r="J379" s="150"/>
      <c r="K379" s="150"/>
      <c r="L379" s="150"/>
      <c r="M379" s="139"/>
    </row>
    <row r="380" spans="1:13" ht="35.25">
      <c r="A380" s="73"/>
      <c r="B380" s="73"/>
      <c r="C380" s="73"/>
      <c r="D380" s="139"/>
      <c r="E380" s="150"/>
      <c r="F380" s="150"/>
      <c r="G380" s="150"/>
      <c r="H380" s="150"/>
      <c r="I380" s="150"/>
      <c r="J380" s="150"/>
      <c r="K380" s="150"/>
      <c r="L380" s="150"/>
      <c r="M380" s="139"/>
    </row>
    <row r="381" spans="1:13" ht="35.25">
      <c r="A381" s="73"/>
      <c r="B381" s="73"/>
      <c r="C381" s="73"/>
      <c r="D381" s="139"/>
      <c r="E381" s="150"/>
      <c r="F381" s="150"/>
      <c r="G381" s="150"/>
      <c r="H381" s="150"/>
      <c r="I381" s="150"/>
      <c r="J381" s="150"/>
      <c r="K381" s="150"/>
      <c r="L381" s="150"/>
      <c r="M381" s="139"/>
    </row>
    <row r="382" spans="1:13" ht="35.25">
      <c r="A382" s="73"/>
      <c r="B382" s="73"/>
      <c r="C382" s="73"/>
      <c r="D382" s="139"/>
      <c r="E382" s="150"/>
      <c r="F382" s="150"/>
      <c r="G382" s="150"/>
      <c r="H382" s="150"/>
      <c r="I382" s="150"/>
      <c r="J382" s="150"/>
      <c r="K382" s="150"/>
      <c r="L382" s="150"/>
      <c r="M382" s="139"/>
    </row>
    <row r="383" spans="1:13" ht="35.25">
      <c r="A383" s="73"/>
      <c r="B383" s="73"/>
      <c r="C383" s="73"/>
      <c r="D383" s="139"/>
      <c r="E383" s="150"/>
      <c r="F383" s="150"/>
      <c r="G383" s="150"/>
      <c r="H383" s="150"/>
      <c r="I383" s="150"/>
      <c r="J383" s="150"/>
      <c r="K383" s="150"/>
      <c r="L383" s="150"/>
      <c r="M383" s="139"/>
    </row>
    <row r="384" spans="1:13" ht="35.25">
      <c r="A384" s="73"/>
      <c r="B384" s="73"/>
      <c r="C384" s="73"/>
      <c r="D384" s="139"/>
      <c r="E384" s="150"/>
      <c r="F384" s="150"/>
      <c r="G384" s="150"/>
      <c r="H384" s="150"/>
      <c r="I384" s="150"/>
      <c r="J384" s="150"/>
      <c r="K384" s="150"/>
      <c r="L384" s="150"/>
      <c r="M384" s="139"/>
    </row>
    <row r="385" spans="1:13" ht="35.25">
      <c r="A385" s="73"/>
      <c r="B385" s="73"/>
      <c r="C385" s="73"/>
      <c r="D385" s="139"/>
      <c r="E385" s="150"/>
      <c r="F385" s="150"/>
      <c r="G385" s="150"/>
      <c r="H385" s="150"/>
      <c r="I385" s="150"/>
      <c r="J385" s="150"/>
      <c r="K385" s="150"/>
      <c r="L385" s="150"/>
      <c r="M385" s="139"/>
    </row>
    <row r="386" spans="1:13" ht="35.25">
      <c r="A386" s="73"/>
      <c r="B386" s="73"/>
      <c r="C386" s="73"/>
      <c r="D386" s="139"/>
      <c r="E386" s="150"/>
      <c r="F386" s="150"/>
      <c r="G386" s="150"/>
      <c r="H386" s="150"/>
      <c r="I386" s="150"/>
      <c r="J386" s="150"/>
      <c r="K386" s="150"/>
      <c r="L386" s="150"/>
      <c r="M386" s="139"/>
    </row>
    <row r="387" spans="1:13" ht="35.25">
      <c r="A387" s="73"/>
      <c r="B387" s="73"/>
      <c r="C387" s="73"/>
      <c r="D387" s="139"/>
      <c r="E387" s="150"/>
      <c r="F387" s="150"/>
      <c r="G387" s="150"/>
      <c r="H387" s="150"/>
      <c r="I387" s="150"/>
      <c r="J387" s="150"/>
      <c r="K387" s="150"/>
      <c r="L387" s="150"/>
      <c r="M387" s="139"/>
    </row>
    <row r="388" spans="1:13" ht="35.25">
      <c r="A388" s="73"/>
      <c r="B388" s="73"/>
      <c r="C388" s="73"/>
      <c r="D388" s="139"/>
      <c r="E388" s="150"/>
      <c r="F388" s="150"/>
      <c r="G388" s="150"/>
      <c r="H388" s="150"/>
      <c r="I388" s="150"/>
      <c r="J388" s="150"/>
      <c r="K388" s="150"/>
      <c r="L388" s="150"/>
      <c r="M388" s="139"/>
    </row>
    <row r="389" spans="1:13" ht="35.25">
      <c r="A389" s="73"/>
      <c r="B389" s="73"/>
      <c r="C389" s="73"/>
      <c r="D389" s="139"/>
      <c r="E389" s="150"/>
      <c r="F389" s="150"/>
      <c r="G389" s="150"/>
      <c r="H389" s="150"/>
      <c r="I389" s="150"/>
      <c r="J389" s="150"/>
      <c r="K389" s="150"/>
      <c r="L389" s="150"/>
      <c r="M389" s="139"/>
    </row>
    <row r="390" spans="1:13" ht="35.25">
      <c r="A390" s="73"/>
      <c r="B390" s="73"/>
      <c r="C390" s="73"/>
      <c r="D390" s="139"/>
      <c r="E390" s="150"/>
      <c r="F390" s="150"/>
      <c r="G390" s="150"/>
      <c r="H390" s="150"/>
      <c r="I390" s="150"/>
      <c r="J390" s="150"/>
      <c r="K390" s="150"/>
      <c r="L390" s="150"/>
      <c r="M390" s="139"/>
    </row>
    <row r="391" spans="1:13" ht="35.25">
      <c r="A391" s="73"/>
      <c r="B391" s="73"/>
      <c r="C391" s="73"/>
      <c r="D391" s="139"/>
      <c r="E391" s="150"/>
      <c r="F391" s="150"/>
      <c r="G391" s="150"/>
      <c r="H391" s="150"/>
      <c r="I391" s="150"/>
      <c r="J391" s="150"/>
      <c r="K391" s="150"/>
      <c r="L391" s="150"/>
      <c r="M391" s="139"/>
    </row>
    <row r="392" spans="1:13" ht="35.25">
      <c r="A392" s="73"/>
      <c r="B392" s="73"/>
      <c r="C392" s="73"/>
      <c r="D392" s="139"/>
      <c r="E392" s="150"/>
      <c r="F392" s="150"/>
      <c r="G392" s="150"/>
      <c r="H392" s="150"/>
      <c r="I392" s="150"/>
      <c r="J392" s="150"/>
      <c r="K392" s="150"/>
      <c r="L392" s="150"/>
      <c r="M392" s="139"/>
    </row>
    <row r="393" spans="1:13" ht="35.25">
      <c r="A393" s="73"/>
      <c r="B393" s="73"/>
      <c r="C393" s="73"/>
      <c r="D393" s="139"/>
      <c r="E393" s="150"/>
      <c r="F393" s="150"/>
      <c r="G393" s="150"/>
      <c r="H393" s="150"/>
      <c r="I393" s="150"/>
      <c r="J393" s="150"/>
      <c r="K393" s="150"/>
      <c r="L393" s="150"/>
      <c r="M393" s="139"/>
    </row>
    <row r="394" spans="1:13" ht="35.25">
      <c r="A394" s="73"/>
      <c r="B394" s="73"/>
      <c r="C394" s="73"/>
      <c r="D394" s="139"/>
      <c r="E394" s="150"/>
      <c r="F394" s="150"/>
      <c r="G394" s="150"/>
      <c r="H394" s="150"/>
      <c r="I394" s="150"/>
      <c r="J394" s="150"/>
      <c r="K394" s="150"/>
      <c r="L394" s="150"/>
      <c r="M394" s="139"/>
    </row>
    <row r="395" spans="1:13" ht="35.25">
      <c r="A395" s="73"/>
      <c r="B395" s="73"/>
      <c r="C395" s="73"/>
      <c r="D395" s="139"/>
      <c r="E395" s="150"/>
      <c r="F395" s="150"/>
      <c r="G395" s="150"/>
      <c r="H395" s="150"/>
      <c r="I395" s="150"/>
      <c r="J395" s="150"/>
      <c r="K395" s="150"/>
      <c r="L395" s="150"/>
      <c r="M395" s="139"/>
    </row>
    <row r="396" spans="1:13" ht="35.25">
      <c r="A396" s="73"/>
      <c r="B396" s="73"/>
      <c r="C396" s="73"/>
      <c r="D396" s="139"/>
      <c r="E396" s="150"/>
      <c r="F396" s="150"/>
      <c r="G396" s="150"/>
      <c r="H396" s="150"/>
      <c r="I396" s="150"/>
      <c r="J396" s="150"/>
      <c r="K396" s="150"/>
      <c r="L396" s="150"/>
      <c r="M396" s="139"/>
    </row>
    <row r="397" spans="1:13" ht="35.25">
      <c r="A397" s="73"/>
      <c r="B397" s="73"/>
      <c r="C397" s="73"/>
      <c r="D397" s="139"/>
      <c r="E397" s="150"/>
      <c r="F397" s="150"/>
      <c r="G397" s="150"/>
      <c r="H397" s="150"/>
      <c r="I397" s="150"/>
      <c r="J397" s="150"/>
      <c r="K397" s="150"/>
      <c r="L397" s="150"/>
      <c r="M397" s="139"/>
    </row>
    <row r="398" spans="1:13" ht="35.25">
      <c r="A398" s="73"/>
      <c r="B398" s="73"/>
      <c r="C398" s="73"/>
      <c r="D398" s="139"/>
      <c r="E398" s="150"/>
      <c r="F398" s="150"/>
      <c r="G398" s="150"/>
      <c r="H398" s="150"/>
      <c r="I398" s="150"/>
      <c r="J398" s="150"/>
      <c r="K398" s="150"/>
      <c r="L398" s="150"/>
      <c r="M398" s="139"/>
    </row>
    <row r="399" spans="1:13" ht="35.25">
      <c r="A399" s="73"/>
      <c r="B399" s="73"/>
      <c r="C399" s="73"/>
      <c r="D399" s="139"/>
      <c r="E399" s="150"/>
      <c r="F399" s="150"/>
      <c r="G399" s="150"/>
      <c r="H399" s="150"/>
      <c r="I399" s="150"/>
      <c r="J399" s="150"/>
      <c r="K399" s="150"/>
      <c r="L399" s="150"/>
      <c r="M399" s="139"/>
    </row>
    <row r="400" spans="1:13" ht="35.25">
      <c r="A400" s="73"/>
      <c r="B400" s="73"/>
      <c r="C400" s="73"/>
      <c r="D400" s="139"/>
      <c r="E400" s="150"/>
      <c r="F400" s="150"/>
      <c r="G400" s="150"/>
      <c r="H400" s="150"/>
      <c r="I400" s="150"/>
      <c r="J400" s="150"/>
      <c r="K400" s="150"/>
      <c r="L400" s="150"/>
      <c r="M400" s="139"/>
    </row>
    <row r="401" spans="1:13" ht="35.25">
      <c r="A401" s="73"/>
      <c r="B401" s="73"/>
      <c r="C401" s="73"/>
      <c r="D401" s="139"/>
      <c r="E401" s="150"/>
      <c r="F401" s="150"/>
      <c r="G401" s="150"/>
      <c r="H401" s="150"/>
      <c r="I401" s="150"/>
      <c r="J401" s="150"/>
      <c r="K401" s="150"/>
      <c r="L401" s="150"/>
      <c r="M401" s="139"/>
    </row>
    <row r="402" spans="1:13" ht="35.25">
      <c r="A402" s="73"/>
      <c r="B402" s="73"/>
      <c r="C402" s="73"/>
      <c r="D402" s="139"/>
      <c r="E402" s="150"/>
      <c r="F402" s="150"/>
      <c r="G402" s="150"/>
      <c r="H402" s="150"/>
      <c r="I402" s="150"/>
      <c r="J402" s="150"/>
      <c r="K402" s="150"/>
      <c r="L402" s="150"/>
      <c r="M402" s="139"/>
    </row>
    <row r="403" spans="1:13" ht="35.25">
      <c r="A403" s="73"/>
      <c r="B403" s="73"/>
      <c r="C403" s="73"/>
      <c r="D403" s="139"/>
      <c r="E403" s="150"/>
      <c r="F403" s="150"/>
      <c r="G403" s="150"/>
      <c r="H403" s="150"/>
      <c r="I403" s="150"/>
      <c r="J403" s="150"/>
      <c r="K403" s="150"/>
      <c r="L403" s="150"/>
      <c r="M403" s="139"/>
    </row>
    <row r="404" spans="1:13" ht="35.25">
      <c r="A404" s="73"/>
      <c r="B404" s="73"/>
      <c r="C404" s="73"/>
      <c r="D404" s="139"/>
      <c r="E404" s="150"/>
      <c r="F404" s="150"/>
      <c r="G404" s="150"/>
      <c r="H404" s="150"/>
      <c r="I404" s="150"/>
      <c r="J404" s="150"/>
      <c r="K404" s="150"/>
      <c r="L404" s="150"/>
      <c r="M404" s="139"/>
    </row>
    <row r="405" spans="1:13" ht="35.25">
      <c r="A405" s="73"/>
      <c r="B405" s="73"/>
      <c r="C405" s="73"/>
      <c r="D405" s="139"/>
      <c r="E405" s="150"/>
      <c r="F405" s="150"/>
      <c r="G405" s="150"/>
      <c r="H405" s="150"/>
      <c r="I405" s="150"/>
      <c r="J405" s="150"/>
      <c r="K405" s="150"/>
      <c r="L405" s="150"/>
      <c r="M405" s="139"/>
    </row>
    <row r="406" spans="1:13" ht="35.25">
      <c r="A406" s="73"/>
      <c r="B406" s="73"/>
      <c r="C406" s="73"/>
      <c r="D406" s="139"/>
      <c r="E406" s="150"/>
      <c r="F406" s="150"/>
      <c r="G406" s="150"/>
      <c r="H406" s="150"/>
      <c r="I406" s="150"/>
      <c r="J406" s="150"/>
      <c r="K406" s="150"/>
      <c r="L406" s="150"/>
      <c r="M406" s="139"/>
    </row>
    <row r="407" spans="1:13" ht="35.25">
      <c r="A407" s="73"/>
      <c r="B407" s="73"/>
      <c r="C407" s="73"/>
      <c r="D407" s="139"/>
      <c r="E407" s="150"/>
      <c r="F407" s="150"/>
      <c r="G407" s="150"/>
      <c r="H407" s="150"/>
      <c r="I407" s="150"/>
      <c r="J407" s="150"/>
      <c r="K407" s="150"/>
      <c r="L407" s="150"/>
      <c r="M407" s="139"/>
    </row>
    <row r="408" spans="1:13" ht="35.25">
      <c r="A408" s="73"/>
      <c r="B408" s="73"/>
      <c r="C408" s="73"/>
      <c r="D408" s="139"/>
      <c r="E408" s="150"/>
      <c r="F408" s="150"/>
      <c r="G408" s="150"/>
      <c r="H408" s="150"/>
      <c r="I408" s="150"/>
      <c r="J408" s="150"/>
      <c r="K408" s="150"/>
      <c r="L408" s="150"/>
      <c r="M408" s="139"/>
    </row>
    <row r="409" spans="1:13" ht="35.25">
      <c r="A409" s="73"/>
      <c r="B409" s="73"/>
      <c r="C409" s="73"/>
      <c r="D409" s="139"/>
      <c r="E409" s="150"/>
      <c r="F409" s="150"/>
      <c r="G409" s="150"/>
      <c r="H409" s="150"/>
      <c r="I409" s="150"/>
      <c r="J409" s="150"/>
      <c r="K409" s="150"/>
      <c r="L409" s="150"/>
      <c r="M409" s="139"/>
    </row>
    <row r="410" spans="1:13" ht="35.25">
      <c r="A410" s="73"/>
      <c r="B410" s="73"/>
      <c r="C410" s="73"/>
      <c r="D410" s="139"/>
      <c r="E410" s="150"/>
      <c r="F410" s="150"/>
      <c r="G410" s="150"/>
      <c r="H410" s="150"/>
      <c r="I410" s="150"/>
      <c r="J410" s="150"/>
      <c r="K410" s="150"/>
      <c r="L410" s="150"/>
      <c r="M410" s="139"/>
    </row>
    <row r="411" spans="1:13" ht="35.25">
      <c r="A411" s="73"/>
      <c r="B411" s="73"/>
      <c r="C411" s="73"/>
      <c r="D411" s="139"/>
      <c r="E411" s="150"/>
      <c r="F411" s="150"/>
      <c r="G411" s="150"/>
      <c r="H411" s="150"/>
      <c r="I411" s="150"/>
      <c r="J411" s="150"/>
      <c r="K411" s="150"/>
      <c r="L411" s="150"/>
      <c r="M411" s="139"/>
    </row>
    <row r="412" spans="1:13" ht="35.25">
      <c r="A412" s="73"/>
      <c r="B412" s="73"/>
      <c r="C412" s="73"/>
      <c r="D412" s="139"/>
      <c r="E412" s="150"/>
      <c r="F412" s="150"/>
      <c r="G412" s="150"/>
      <c r="H412" s="150"/>
      <c r="I412" s="150"/>
      <c r="J412" s="150"/>
      <c r="K412" s="150"/>
      <c r="L412" s="150"/>
      <c r="M412" s="139"/>
    </row>
    <row r="413" spans="1:13" ht="35.25">
      <c r="A413" s="73"/>
      <c r="B413" s="73"/>
      <c r="C413" s="73"/>
      <c r="D413" s="139"/>
      <c r="E413" s="150"/>
      <c r="F413" s="150"/>
      <c r="G413" s="150"/>
      <c r="H413" s="150"/>
      <c r="I413" s="150"/>
      <c r="J413" s="150"/>
      <c r="K413" s="150"/>
      <c r="L413" s="150"/>
      <c r="M413" s="139"/>
    </row>
    <row r="414" spans="1:13" ht="35.25">
      <c r="A414" s="73"/>
      <c r="B414" s="73"/>
      <c r="C414" s="73"/>
      <c r="D414" s="139"/>
      <c r="E414" s="150"/>
      <c r="F414" s="150"/>
      <c r="G414" s="150"/>
      <c r="H414" s="150"/>
      <c r="I414" s="150"/>
      <c r="J414" s="150"/>
      <c r="K414" s="150"/>
      <c r="L414" s="150"/>
      <c r="M414" s="139"/>
    </row>
    <row r="415" spans="1:13" ht="35.25">
      <c r="A415" s="73"/>
      <c r="B415" s="73"/>
      <c r="C415" s="73"/>
      <c r="D415" s="139"/>
      <c r="E415" s="150"/>
      <c r="F415" s="150"/>
      <c r="G415" s="150"/>
      <c r="H415" s="150"/>
      <c r="I415" s="150"/>
      <c r="J415" s="150"/>
      <c r="K415" s="150"/>
      <c r="L415" s="150"/>
      <c r="M415" s="139"/>
    </row>
    <row r="416" spans="1:13" ht="35.25">
      <c r="A416" s="73"/>
      <c r="B416" s="73"/>
      <c r="C416" s="73"/>
      <c r="D416" s="139"/>
      <c r="E416" s="150"/>
      <c r="F416" s="150"/>
      <c r="G416" s="150"/>
      <c r="H416" s="150"/>
      <c r="I416" s="150"/>
      <c r="J416" s="150"/>
      <c r="K416" s="150"/>
      <c r="L416" s="150"/>
      <c r="M416" s="139"/>
    </row>
    <row r="417" spans="1:13" ht="35.25">
      <c r="A417" s="73"/>
      <c r="B417" s="73"/>
      <c r="C417" s="73"/>
      <c r="D417" s="139"/>
      <c r="E417" s="150"/>
      <c r="F417" s="150"/>
      <c r="G417" s="150"/>
      <c r="H417" s="150"/>
      <c r="I417" s="150"/>
      <c r="J417" s="150"/>
      <c r="K417" s="150"/>
      <c r="L417" s="150"/>
      <c r="M417" s="139"/>
    </row>
    <row r="418" spans="1:13" ht="35.25">
      <c r="A418" s="73"/>
      <c r="B418" s="73"/>
      <c r="C418" s="73"/>
      <c r="D418" s="139"/>
      <c r="E418" s="150"/>
      <c r="F418" s="150"/>
      <c r="G418" s="150"/>
      <c r="H418" s="150"/>
      <c r="I418" s="150"/>
      <c r="J418" s="150"/>
      <c r="K418" s="150"/>
      <c r="L418" s="150"/>
      <c r="M418" s="139"/>
    </row>
    <row r="419" spans="1:13" ht="35.25">
      <c r="A419" s="73"/>
      <c r="B419" s="73"/>
      <c r="C419" s="73"/>
      <c r="D419" s="139"/>
      <c r="E419" s="150"/>
      <c r="F419" s="150"/>
      <c r="G419" s="150"/>
      <c r="H419" s="150"/>
      <c r="I419" s="150"/>
      <c r="J419" s="150"/>
      <c r="K419" s="150"/>
      <c r="L419" s="150"/>
      <c r="M419" s="139"/>
    </row>
    <row r="420" spans="1:13" ht="35.25">
      <c r="A420" s="73"/>
      <c r="B420" s="73"/>
      <c r="C420" s="73"/>
      <c r="D420" s="139"/>
      <c r="E420" s="150"/>
      <c r="F420" s="150"/>
      <c r="G420" s="150"/>
      <c r="H420" s="150"/>
      <c r="I420" s="150"/>
      <c r="J420" s="150"/>
      <c r="K420" s="150"/>
      <c r="L420" s="150"/>
      <c r="M420" s="139"/>
    </row>
    <row r="421" spans="1:13" ht="35.25">
      <c r="A421" s="73"/>
      <c r="B421" s="73"/>
      <c r="C421" s="73"/>
      <c r="D421" s="139"/>
      <c r="E421" s="150"/>
      <c r="F421" s="150"/>
      <c r="G421" s="150"/>
      <c r="H421" s="150"/>
      <c r="I421" s="150"/>
      <c r="J421" s="150"/>
      <c r="K421" s="150"/>
      <c r="L421" s="150"/>
      <c r="M421" s="139"/>
    </row>
    <row r="422" spans="1:13" ht="35.25">
      <c r="A422" s="73"/>
      <c r="B422" s="73"/>
      <c r="C422" s="73"/>
      <c r="D422" s="139"/>
      <c r="E422" s="150"/>
      <c r="F422" s="150"/>
      <c r="G422" s="150"/>
      <c r="H422" s="150"/>
      <c r="I422" s="150"/>
      <c r="J422" s="150"/>
      <c r="K422" s="150"/>
      <c r="L422" s="150"/>
      <c r="M422" s="139"/>
    </row>
    <row r="423" spans="1:13" ht="35.25">
      <c r="A423" s="73"/>
      <c r="B423" s="73"/>
      <c r="C423" s="73"/>
      <c r="D423" s="139"/>
      <c r="E423" s="150"/>
      <c r="F423" s="150"/>
      <c r="G423" s="150"/>
      <c r="H423" s="150"/>
      <c r="I423" s="150"/>
      <c r="J423" s="150"/>
      <c r="K423" s="150"/>
      <c r="L423" s="150"/>
      <c r="M423" s="139"/>
    </row>
    <row r="424" spans="1:13" ht="35.25">
      <c r="A424" s="73"/>
      <c r="B424" s="73"/>
      <c r="C424" s="73"/>
      <c r="D424" s="139"/>
      <c r="E424" s="150"/>
      <c r="F424" s="150"/>
      <c r="G424" s="150"/>
      <c r="H424" s="150"/>
      <c r="I424" s="150"/>
      <c r="J424" s="150"/>
      <c r="K424" s="150"/>
      <c r="L424" s="150"/>
      <c r="M424" s="139"/>
    </row>
    <row r="425" spans="1:13" ht="35.25">
      <c r="A425" s="73"/>
      <c r="B425" s="73"/>
      <c r="C425" s="73"/>
      <c r="D425" s="139"/>
      <c r="E425" s="150"/>
      <c r="F425" s="150"/>
      <c r="G425" s="150"/>
      <c r="H425" s="150"/>
      <c r="I425" s="150"/>
      <c r="J425" s="150"/>
      <c r="K425" s="150"/>
      <c r="L425" s="150"/>
      <c r="M425" s="139"/>
    </row>
    <row r="426" spans="1:13" ht="35.25">
      <c r="A426" s="73"/>
      <c r="B426" s="73"/>
      <c r="C426" s="73"/>
      <c r="D426" s="139"/>
      <c r="E426" s="150"/>
      <c r="F426" s="150"/>
      <c r="G426" s="150"/>
      <c r="H426" s="150"/>
      <c r="I426" s="150"/>
      <c r="J426" s="150"/>
      <c r="K426" s="150"/>
      <c r="L426" s="150"/>
      <c r="M426" s="139"/>
    </row>
    <row r="427" spans="1:13" ht="35.25">
      <c r="A427" s="73"/>
      <c r="B427" s="73"/>
      <c r="C427" s="73"/>
      <c r="D427" s="139"/>
      <c r="E427" s="150"/>
      <c r="F427" s="150"/>
      <c r="G427" s="150"/>
      <c r="H427" s="150"/>
      <c r="I427" s="150"/>
      <c r="J427" s="150"/>
      <c r="K427" s="150"/>
      <c r="L427" s="150"/>
      <c r="M427" s="139"/>
    </row>
    <row r="428" spans="1:13" ht="35.25">
      <c r="A428" s="73"/>
      <c r="B428" s="73"/>
      <c r="C428" s="73"/>
      <c r="D428" s="139"/>
      <c r="E428" s="150"/>
      <c r="F428" s="150"/>
      <c r="G428" s="150"/>
      <c r="H428" s="150"/>
      <c r="I428" s="150"/>
      <c r="J428" s="150"/>
      <c r="K428" s="150"/>
      <c r="L428" s="150"/>
      <c r="M428" s="139"/>
    </row>
    <row r="429" spans="1:13" ht="35.25">
      <c r="A429" s="73"/>
      <c r="B429" s="73"/>
      <c r="C429" s="73"/>
      <c r="D429" s="139"/>
      <c r="E429" s="150"/>
      <c r="F429" s="150"/>
      <c r="G429" s="150"/>
      <c r="H429" s="150"/>
      <c r="I429" s="150"/>
      <c r="J429" s="150"/>
      <c r="K429" s="150"/>
      <c r="L429" s="150"/>
      <c r="M429" s="139"/>
    </row>
    <row r="430" spans="1:13" ht="35.25">
      <c r="A430" s="73"/>
      <c r="B430" s="73"/>
      <c r="C430" s="73"/>
      <c r="D430" s="139"/>
      <c r="E430" s="150"/>
      <c r="F430" s="150"/>
      <c r="G430" s="150"/>
      <c r="H430" s="150"/>
      <c r="I430" s="150"/>
      <c r="J430" s="150"/>
      <c r="K430" s="150"/>
      <c r="L430" s="150"/>
      <c r="M430" s="139"/>
    </row>
    <row r="431" spans="1:13" ht="35.25">
      <c r="A431" s="73"/>
      <c r="B431" s="73"/>
      <c r="C431" s="73"/>
      <c r="D431" s="139"/>
      <c r="E431" s="150"/>
      <c r="F431" s="150"/>
      <c r="G431" s="150"/>
      <c r="H431" s="150"/>
      <c r="I431" s="150"/>
      <c r="J431" s="150"/>
      <c r="K431" s="150"/>
      <c r="L431" s="150"/>
      <c r="M431" s="139"/>
    </row>
    <row r="432" spans="1:13" ht="35.25">
      <c r="A432" s="73"/>
      <c r="B432" s="73"/>
      <c r="C432" s="73"/>
      <c r="D432" s="139"/>
      <c r="E432" s="150"/>
      <c r="F432" s="150"/>
      <c r="G432" s="150"/>
      <c r="H432" s="150"/>
      <c r="I432" s="150"/>
      <c r="J432" s="150"/>
      <c r="K432" s="150"/>
      <c r="L432" s="150"/>
      <c r="M432" s="139"/>
    </row>
    <row r="433" spans="1:13" ht="35.25">
      <c r="A433" s="73"/>
      <c r="B433" s="73"/>
      <c r="C433" s="73"/>
      <c r="D433" s="139"/>
      <c r="E433" s="150"/>
      <c r="F433" s="150"/>
      <c r="G433" s="150"/>
      <c r="H433" s="150"/>
      <c r="I433" s="150"/>
      <c r="J433" s="150"/>
      <c r="K433" s="150"/>
      <c r="L433" s="150"/>
      <c r="M433" s="139"/>
    </row>
    <row r="434" spans="1:13" ht="35.25">
      <c r="A434" s="73"/>
      <c r="B434" s="73"/>
      <c r="C434" s="73"/>
      <c r="D434" s="139"/>
      <c r="E434" s="150"/>
      <c r="F434" s="150"/>
      <c r="G434" s="150"/>
      <c r="H434" s="150"/>
      <c r="I434" s="150"/>
      <c r="J434" s="150"/>
      <c r="K434" s="150"/>
      <c r="L434" s="150"/>
      <c r="M434" s="139"/>
    </row>
    <row r="435" spans="1:13" ht="35.25">
      <c r="A435" s="73"/>
      <c r="B435" s="73"/>
      <c r="C435" s="73"/>
      <c r="D435" s="139"/>
      <c r="E435" s="150"/>
      <c r="F435" s="150"/>
      <c r="G435" s="150"/>
      <c r="H435" s="150"/>
      <c r="I435" s="150"/>
      <c r="J435" s="150"/>
      <c r="K435" s="150"/>
      <c r="L435" s="150"/>
      <c r="M435" s="139"/>
    </row>
    <row r="436" spans="1:13" ht="35.25">
      <c r="A436" s="73"/>
      <c r="B436" s="73"/>
      <c r="C436" s="73"/>
      <c r="D436" s="139"/>
      <c r="E436" s="150"/>
      <c r="F436" s="150"/>
      <c r="G436" s="150"/>
      <c r="H436" s="150"/>
      <c r="I436" s="150"/>
      <c r="J436" s="150"/>
      <c r="K436" s="150"/>
      <c r="L436" s="150"/>
      <c r="M436" s="139"/>
    </row>
    <row r="437" spans="1:13" ht="35.25">
      <c r="A437" s="73"/>
      <c r="B437" s="73"/>
      <c r="C437" s="73"/>
      <c r="D437" s="139"/>
      <c r="E437" s="150"/>
      <c r="F437" s="150"/>
      <c r="G437" s="150"/>
      <c r="H437" s="150"/>
      <c r="I437" s="150"/>
      <c r="J437" s="150"/>
      <c r="K437" s="150"/>
      <c r="L437" s="150"/>
      <c r="M437" s="139"/>
    </row>
    <row r="438" spans="1:13" ht="35.25">
      <c r="A438" s="73"/>
      <c r="B438" s="73"/>
      <c r="C438" s="73"/>
      <c r="D438" s="139"/>
      <c r="E438" s="150"/>
      <c r="F438" s="150"/>
      <c r="G438" s="150"/>
      <c r="H438" s="150"/>
      <c r="I438" s="150"/>
      <c r="J438" s="150"/>
      <c r="K438" s="150"/>
      <c r="L438" s="150"/>
      <c r="M438" s="139"/>
    </row>
    <row r="439" spans="1:13" ht="35.25">
      <c r="A439" s="73"/>
      <c r="B439" s="73"/>
      <c r="C439" s="73"/>
      <c r="D439" s="139"/>
      <c r="E439" s="150"/>
      <c r="F439" s="150"/>
      <c r="G439" s="150"/>
      <c r="H439" s="150"/>
      <c r="I439" s="150"/>
      <c r="J439" s="150"/>
      <c r="K439" s="150"/>
      <c r="L439" s="150"/>
      <c r="M439" s="139"/>
    </row>
    <row r="440" spans="1:13" ht="35.25">
      <c r="A440" s="73"/>
      <c r="B440" s="73"/>
      <c r="C440" s="73"/>
      <c r="D440" s="139"/>
      <c r="E440" s="150"/>
      <c r="F440" s="150"/>
      <c r="G440" s="150"/>
      <c r="H440" s="150"/>
      <c r="I440" s="150"/>
      <c r="J440" s="150"/>
      <c r="K440" s="150"/>
      <c r="L440" s="150"/>
      <c r="M440" s="139"/>
    </row>
    <row r="441" spans="1:13" ht="35.25">
      <c r="A441" s="73"/>
      <c r="B441" s="73"/>
      <c r="C441" s="73"/>
      <c r="D441" s="139"/>
      <c r="E441" s="150"/>
      <c r="F441" s="150"/>
      <c r="G441" s="150"/>
      <c r="H441" s="150"/>
      <c r="I441" s="150"/>
      <c r="J441" s="150"/>
      <c r="K441" s="150"/>
      <c r="L441" s="150"/>
      <c r="M441" s="139"/>
    </row>
    <row r="442" spans="1:13" ht="35.25">
      <c r="A442" s="73"/>
      <c r="B442" s="73"/>
      <c r="C442" s="73"/>
      <c r="D442" s="139"/>
      <c r="E442" s="150"/>
      <c r="F442" s="150"/>
      <c r="G442" s="150"/>
      <c r="H442" s="150"/>
      <c r="I442" s="150"/>
      <c r="J442" s="150"/>
      <c r="K442" s="150"/>
      <c r="L442" s="150"/>
      <c r="M442" s="139"/>
    </row>
    <row r="443" spans="1:13" ht="35.25">
      <c r="A443" s="73"/>
      <c r="B443" s="73"/>
      <c r="C443" s="73"/>
      <c r="D443" s="139"/>
      <c r="E443" s="150"/>
      <c r="F443" s="150"/>
      <c r="G443" s="150"/>
      <c r="H443" s="150"/>
      <c r="I443" s="150"/>
      <c r="J443" s="150"/>
      <c r="K443" s="150"/>
      <c r="L443" s="150"/>
      <c r="M443" s="139"/>
    </row>
    <row r="444" spans="1:13" ht="35.25">
      <c r="A444" s="73"/>
      <c r="B444" s="73"/>
      <c r="C444" s="73"/>
      <c r="D444" s="139"/>
      <c r="E444" s="150"/>
      <c r="F444" s="150"/>
      <c r="G444" s="150"/>
      <c r="H444" s="150"/>
      <c r="I444" s="150"/>
      <c r="J444" s="150"/>
      <c r="K444" s="150"/>
      <c r="L444" s="150"/>
      <c r="M444" s="139"/>
    </row>
    <row r="445" spans="1:13" ht="35.25">
      <c r="A445" s="73"/>
      <c r="B445" s="73"/>
      <c r="C445" s="73"/>
      <c r="D445" s="139"/>
      <c r="E445" s="150"/>
      <c r="F445" s="150"/>
      <c r="G445" s="150"/>
      <c r="H445" s="150"/>
      <c r="I445" s="150"/>
      <c r="J445" s="150"/>
      <c r="K445" s="150"/>
      <c r="L445" s="150"/>
      <c r="M445" s="139"/>
    </row>
    <row r="446" spans="1:13" ht="35.25">
      <c r="A446" s="73"/>
      <c r="B446" s="73"/>
      <c r="C446" s="73"/>
      <c r="D446" s="139"/>
      <c r="E446" s="150"/>
      <c r="F446" s="150"/>
      <c r="G446" s="150"/>
      <c r="H446" s="150"/>
      <c r="I446" s="150"/>
      <c r="J446" s="150"/>
      <c r="K446" s="150"/>
      <c r="L446" s="150"/>
      <c r="M446" s="139"/>
    </row>
    <row r="447" spans="1:13" ht="35.25">
      <c r="A447" s="73"/>
      <c r="B447" s="73"/>
      <c r="C447" s="73"/>
      <c r="D447" s="139"/>
      <c r="E447" s="150"/>
      <c r="F447" s="150"/>
      <c r="G447" s="150"/>
      <c r="H447" s="150"/>
      <c r="I447" s="150"/>
      <c r="J447" s="150"/>
      <c r="K447" s="150"/>
      <c r="L447" s="150"/>
      <c r="M447" s="139"/>
    </row>
    <row r="448" spans="1:13" ht="35.25">
      <c r="A448" s="73"/>
      <c r="B448" s="73"/>
      <c r="C448" s="73"/>
      <c r="D448" s="139"/>
      <c r="E448" s="150"/>
      <c r="F448" s="150"/>
      <c r="G448" s="150"/>
      <c r="H448" s="150"/>
      <c r="I448" s="150"/>
      <c r="J448" s="150"/>
      <c r="K448" s="150"/>
      <c r="L448" s="150"/>
      <c r="M448" s="139"/>
    </row>
    <row r="449" spans="1:13" ht="35.25">
      <c r="A449" s="73"/>
      <c r="B449" s="73"/>
      <c r="C449" s="73"/>
      <c r="D449" s="139"/>
      <c r="E449" s="150"/>
      <c r="F449" s="150"/>
      <c r="G449" s="150"/>
      <c r="H449" s="150"/>
      <c r="I449" s="150"/>
      <c r="J449" s="150"/>
      <c r="K449" s="150"/>
      <c r="L449" s="150"/>
      <c r="M449" s="139"/>
    </row>
    <row r="450" spans="1:13" ht="35.25">
      <c r="A450" s="73"/>
      <c r="B450" s="73"/>
      <c r="C450" s="73"/>
      <c r="D450" s="139"/>
      <c r="E450" s="150"/>
      <c r="F450" s="150"/>
      <c r="G450" s="150"/>
      <c r="H450" s="150"/>
      <c r="I450" s="150"/>
      <c r="J450" s="150"/>
      <c r="K450" s="150"/>
      <c r="L450" s="150"/>
      <c r="M450" s="139"/>
    </row>
    <row r="451" spans="1:13" ht="35.25">
      <c r="A451" s="73"/>
      <c r="B451" s="73"/>
      <c r="C451" s="73"/>
      <c r="D451" s="139"/>
      <c r="E451" s="150"/>
      <c r="F451" s="150"/>
      <c r="G451" s="150"/>
      <c r="H451" s="150"/>
      <c r="I451" s="150"/>
      <c r="J451" s="150"/>
      <c r="K451" s="150"/>
      <c r="L451" s="150"/>
      <c r="M451" s="139"/>
    </row>
    <row r="452" spans="1:13" ht="35.25">
      <c r="A452" s="73"/>
      <c r="B452" s="73"/>
      <c r="C452" s="73"/>
      <c r="D452" s="139"/>
      <c r="E452" s="150"/>
      <c r="F452" s="150"/>
      <c r="G452" s="150"/>
      <c r="H452" s="150"/>
      <c r="I452" s="150"/>
      <c r="J452" s="150"/>
      <c r="K452" s="150"/>
      <c r="L452" s="150"/>
      <c r="M452" s="139"/>
    </row>
    <row r="453" spans="1:13" ht="35.25">
      <c r="A453" s="73"/>
      <c r="B453" s="73"/>
      <c r="C453" s="73"/>
      <c r="D453" s="139"/>
      <c r="E453" s="150"/>
      <c r="F453" s="150"/>
      <c r="G453" s="150"/>
      <c r="H453" s="150"/>
      <c r="I453" s="150"/>
      <c r="J453" s="150"/>
      <c r="K453" s="150"/>
      <c r="L453" s="150"/>
      <c r="M453" s="139"/>
    </row>
    <row r="454" spans="1:13" ht="35.25">
      <c r="A454" s="73"/>
      <c r="B454" s="73"/>
      <c r="C454" s="73"/>
      <c r="D454" s="139"/>
      <c r="E454" s="150"/>
      <c r="F454" s="150"/>
      <c r="G454" s="150"/>
      <c r="H454" s="150"/>
      <c r="I454" s="150"/>
      <c r="J454" s="150"/>
      <c r="K454" s="150"/>
      <c r="L454" s="150"/>
      <c r="M454" s="139"/>
    </row>
    <row r="455" spans="1:13" ht="35.25">
      <c r="A455" s="73"/>
      <c r="B455" s="73"/>
      <c r="C455" s="73"/>
      <c r="D455" s="139"/>
      <c r="E455" s="150"/>
      <c r="F455" s="150"/>
      <c r="G455" s="150"/>
      <c r="H455" s="150"/>
      <c r="I455" s="150"/>
      <c r="J455" s="150"/>
      <c r="K455" s="150"/>
      <c r="L455" s="150"/>
      <c r="M455" s="139"/>
    </row>
    <row r="456" spans="1:13" ht="35.25">
      <c r="A456" s="73"/>
      <c r="B456" s="73"/>
      <c r="C456" s="73"/>
      <c r="D456" s="139"/>
      <c r="E456" s="150"/>
      <c r="F456" s="150"/>
      <c r="G456" s="150"/>
      <c r="H456" s="150"/>
      <c r="I456" s="150"/>
      <c r="J456" s="150"/>
      <c r="K456" s="150"/>
      <c r="L456" s="150"/>
      <c r="M456" s="139"/>
    </row>
    <row r="457" spans="1:13" ht="35.25">
      <c r="A457" s="73"/>
      <c r="B457" s="73"/>
      <c r="C457" s="73"/>
      <c r="D457" s="139"/>
      <c r="E457" s="150"/>
      <c r="F457" s="150"/>
      <c r="G457" s="150"/>
      <c r="H457" s="150"/>
      <c r="I457" s="150"/>
      <c r="J457" s="150"/>
      <c r="K457" s="150"/>
      <c r="L457" s="150"/>
      <c r="M457" s="139"/>
    </row>
    <row r="458" spans="1:13" ht="35.25">
      <c r="A458" s="73"/>
      <c r="B458" s="73"/>
      <c r="C458" s="73"/>
      <c r="D458" s="139"/>
      <c r="E458" s="150"/>
      <c r="F458" s="150"/>
      <c r="G458" s="150"/>
      <c r="H458" s="150"/>
      <c r="I458" s="150"/>
      <c r="J458" s="150"/>
      <c r="K458" s="150"/>
      <c r="L458" s="150"/>
      <c r="M458" s="139"/>
    </row>
    <row r="459" spans="1:13" ht="35.25">
      <c r="A459" s="73"/>
      <c r="B459" s="73"/>
      <c r="C459" s="73"/>
      <c r="D459" s="139"/>
      <c r="E459" s="150"/>
      <c r="F459" s="150"/>
      <c r="G459" s="150"/>
      <c r="H459" s="150"/>
      <c r="I459" s="150"/>
      <c r="J459" s="150"/>
      <c r="K459" s="150"/>
      <c r="L459" s="150"/>
      <c r="M459" s="139"/>
    </row>
    <row r="460" spans="1:13" ht="35.25">
      <c r="A460" s="73"/>
      <c r="B460" s="73"/>
      <c r="C460" s="73"/>
      <c r="D460" s="139"/>
      <c r="E460" s="150"/>
      <c r="F460" s="150"/>
      <c r="G460" s="150"/>
      <c r="H460" s="150"/>
      <c r="I460" s="150"/>
      <c r="J460" s="150"/>
      <c r="K460" s="150"/>
      <c r="L460" s="150"/>
      <c r="M460" s="139"/>
    </row>
    <row r="461" spans="1:13" ht="35.25">
      <c r="A461" s="73"/>
      <c r="B461" s="73"/>
      <c r="C461" s="73"/>
      <c r="D461" s="139"/>
      <c r="E461" s="150"/>
      <c r="F461" s="150"/>
      <c r="G461" s="150"/>
      <c r="H461" s="150"/>
      <c r="I461" s="150"/>
      <c r="J461" s="150"/>
      <c r="K461" s="150"/>
      <c r="L461" s="150"/>
      <c r="M461" s="139"/>
    </row>
    <row r="462" spans="1:13" ht="35.25">
      <c r="A462" s="73"/>
      <c r="B462" s="73"/>
      <c r="C462" s="73"/>
      <c r="D462" s="139"/>
      <c r="E462" s="150"/>
      <c r="F462" s="150"/>
      <c r="G462" s="150"/>
      <c r="H462" s="150"/>
      <c r="I462" s="150"/>
      <c r="J462" s="150"/>
      <c r="K462" s="150"/>
      <c r="L462" s="150"/>
      <c r="M462" s="139"/>
    </row>
    <row r="463" spans="1:13" ht="35.25">
      <c r="A463" s="73"/>
      <c r="B463" s="73"/>
      <c r="C463" s="73"/>
      <c r="D463" s="139"/>
      <c r="E463" s="150"/>
      <c r="F463" s="150"/>
      <c r="G463" s="150"/>
      <c r="H463" s="150"/>
      <c r="I463" s="150"/>
      <c r="J463" s="150"/>
      <c r="K463" s="150"/>
      <c r="L463" s="150"/>
      <c r="M463" s="139"/>
    </row>
    <row r="464" spans="1:13" ht="35.25">
      <c r="A464" s="73"/>
      <c r="B464" s="73"/>
      <c r="C464" s="73"/>
      <c r="D464" s="139"/>
      <c r="E464" s="150"/>
      <c r="F464" s="150"/>
      <c r="G464" s="150"/>
      <c r="H464" s="150"/>
      <c r="I464" s="150"/>
      <c r="J464" s="150"/>
      <c r="K464" s="150"/>
      <c r="L464" s="150"/>
      <c r="M464" s="139"/>
    </row>
    <row r="465" spans="1:13" ht="35.25">
      <c r="A465" s="73"/>
      <c r="B465" s="73"/>
      <c r="C465" s="73"/>
      <c r="D465" s="139"/>
      <c r="E465" s="150"/>
      <c r="F465" s="150"/>
      <c r="G465" s="150"/>
      <c r="H465" s="150"/>
      <c r="I465" s="150"/>
      <c r="J465" s="150"/>
      <c r="K465" s="150"/>
      <c r="L465" s="150"/>
      <c r="M465" s="139"/>
    </row>
    <row r="466" spans="1:13" ht="35.25">
      <c r="A466" s="73"/>
      <c r="B466" s="73"/>
      <c r="C466" s="73"/>
      <c r="D466" s="139"/>
      <c r="E466" s="150"/>
      <c r="F466" s="150"/>
      <c r="G466" s="150"/>
      <c r="H466" s="150"/>
      <c r="I466" s="150"/>
      <c r="J466" s="150"/>
      <c r="K466" s="150"/>
      <c r="L466" s="150"/>
      <c r="M466" s="139"/>
    </row>
    <row r="467" spans="1:13" ht="35.25">
      <c r="A467" s="73"/>
      <c r="B467" s="73"/>
      <c r="C467" s="73"/>
      <c r="D467" s="139"/>
      <c r="E467" s="150"/>
      <c r="F467" s="150"/>
      <c r="G467" s="150"/>
      <c r="H467" s="150"/>
      <c r="I467" s="150"/>
      <c r="J467" s="150"/>
      <c r="K467" s="150"/>
      <c r="L467" s="150"/>
      <c r="M467" s="139"/>
    </row>
    <row r="468" spans="1:13" ht="35.25">
      <c r="A468" s="73"/>
      <c r="B468" s="73"/>
      <c r="C468" s="73"/>
      <c r="D468" s="139"/>
      <c r="E468" s="150"/>
      <c r="F468" s="150"/>
      <c r="G468" s="150"/>
      <c r="H468" s="150"/>
      <c r="I468" s="150"/>
      <c r="J468" s="150"/>
      <c r="K468" s="150"/>
      <c r="L468" s="150"/>
      <c r="M468" s="139"/>
    </row>
    <row r="469" spans="1:13" ht="35.25">
      <c r="A469" s="73"/>
      <c r="B469" s="73"/>
      <c r="C469" s="73"/>
      <c r="D469" s="139"/>
      <c r="E469" s="150"/>
      <c r="F469" s="150"/>
      <c r="G469" s="150"/>
      <c r="H469" s="150"/>
      <c r="I469" s="150"/>
      <c r="J469" s="150"/>
      <c r="K469" s="150"/>
      <c r="L469" s="150"/>
      <c r="M469" s="139"/>
    </row>
    <row r="470" spans="1:13" ht="35.25">
      <c r="A470" s="73"/>
      <c r="B470" s="73"/>
      <c r="C470" s="73"/>
      <c r="D470" s="139"/>
      <c r="E470" s="150"/>
      <c r="F470" s="150"/>
      <c r="G470" s="150"/>
      <c r="H470" s="150"/>
      <c r="I470" s="150"/>
      <c r="J470" s="150"/>
      <c r="K470" s="150"/>
      <c r="L470" s="150"/>
      <c r="M470" s="139"/>
    </row>
    <row r="471" spans="1:13" ht="35.25">
      <c r="A471" s="73"/>
      <c r="B471" s="73"/>
      <c r="C471" s="73"/>
      <c r="D471" s="139"/>
      <c r="E471" s="150"/>
      <c r="F471" s="150"/>
      <c r="G471" s="150"/>
      <c r="H471" s="150"/>
      <c r="I471" s="150"/>
      <c r="J471" s="150"/>
      <c r="K471" s="150"/>
      <c r="L471" s="150"/>
      <c r="M471" s="139"/>
    </row>
    <row r="472" spans="1:13" ht="35.25">
      <c r="A472" s="73"/>
      <c r="B472" s="73"/>
      <c r="C472" s="73"/>
      <c r="D472" s="139"/>
      <c r="E472" s="150"/>
      <c r="F472" s="150"/>
      <c r="G472" s="150"/>
      <c r="H472" s="150"/>
      <c r="I472" s="150"/>
      <c r="J472" s="150"/>
      <c r="K472" s="150"/>
      <c r="L472" s="150"/>
      <c r="M472" s="139"/>
    </row>
    <row r="473" spans="1:13" ht="35.25">
      <c r="A473" s="73"/>
      <c r="B473" s="73"/>
      <c r="C473" s="73"/>
      <c r="D473" s="139"/>
      <c r="E473" s="150"/>
      <c r="F473" s="150"/>
      <c r="G473" s="150"/>
      <c r="H473" s="150"/>
      <c r="I473" s="150"/>
      <c r="J473" s="150"/>
      <c r="K473" s="150"/>
      <c r="L473" s="150"/>
      <c r="M473" s="139"/>
    </row>
    <row r="474" spans="1:13" ht="35.25">
      <c r="A474" s="73"/>
      <c r="B474" s="73"/>
      <c r="C474" s="73"/>
      <c r="D474" s="139"/>
      <c r="E474" s="150"/>
      <c r="F474" s="150"/>
      <c r="G474" s="150"/>
      <c r="H474" s="150"/>
      <c r="I474" s="150"/>
      <c r="J474" s="150"/>
      <c r="K474" s="150"/>
      <c r="L474" s="150"/>
      <c r="M474" s="139"/>
    </row>
    <row r="475" spans="1:13" ht="35.25">
      <c r="A475" s="73"/>
      <c r="B475" s="73"/>
      <c r="C475" s="73"/>
      <c r="D475" s="139"/>
      <c r="E475" s="150"/>
      <c r="F475" s="150"/>
      <c r="G475" s="150"/>
      <c r="H475" s="150"/>
      <c r="I475" s="150"/>
      <c r="J475" s="150"/>
      <c r="K475" s="150"/>
      <c r="L475" s="150"/>
      <c r="M475" s="139"/>
    </row>
    <row r="476" spans="1:13" ht="35.25">
      <c r="A476" s="73"/>
      <c r="B476" s="73"/>
      <c r="C476" s="73"/>
      <c r="D476" s="139"/>
      <c r="E476" s="150"/>
      <c r="F476" s="150"/>
      <c r="G476" s="150"/>
      <c r="H476" s="150"/>
      <c r="I476" s="150"/>
      <c r="J476" s="150"/>
      <c r="K476" s="150"/>
      <c r="L476" s="150"/>
      <c r="M476" s="139"/>
    </row>
    <row r="477" spans="1:13" ht="35.25">
      <c r="A477" s="73"/>
      <c r="B477" s="73"/>
      <c r="C477" s="73"/>
      <c r="D477" s="139"/>
      <c r="E477" s="150"/>
      <c r="F477" s="150"/>
      <c r="G477" s="150"/>
      <c r="H477" s="150"/>
      <c r="I477" s="150"/>
      <c r="J477" s="150"/>
      <c r="K477" s="150"/>
      <c r="L477" s="150"/>
      <c r="M477" s="139"/>
    </row>
    <row r="478" spans="1:13" ht="35.25">
      <c r="A478" s="73"/>
      <c r="B478" s="73"/>
      <c r="C478" s="73"/>
      <c r="D478" s="139"/>
      <c r="E478" s="150"/>
      <c r="F478" s="150"/>
      <c r="G478" s="150"/>
      <c r="H478" s="150"/>
      <c r="I478" s="150"/>
      <c r="J478" s="150"/>
      <c r="K478" s="150"/>
      <c r="L478" s="150"/>
      <c r="M478" s="139"/>
    </row>
    <row r="479" spans="1:13" ht="35.25">
      <c r="A479" s="73"/>
      <c r="B479" s="73"/>
      <c r="C479" s="73"/>
      <c r="D479" s="139"/>
      <c r="E479" s="150"/>
      <c r="F479" s="150"/>
      <c r="G479" s="150"/>
      <c r="H479" s="150"/>
      <c r="I479" s="150"/>
      <c r="J479" s="150"/>
      <c r="K479" s="150"/>
      <c r="L479" s="150"/>
      <c r="M479" s="139"/>
    </row>
    <row r="480" spans="1:13" ht="35.25">
      <c r="A480" s="73"/>
      <c r="B480" s="73"/>
      <c r="C480" s="73"/>
      <c r="D480" s="139"/>
      <c r="E480" s="150"/>
      <c r="F480" s="150"/>
      <c r="G480" s="150"/>
      <c r="H480" s="150"/>
      <c r="I480" s="150"/>
      <c r="J480" s="150"/>
      <c r="K480" s="150"/>
      <c r="L480" s="150"/>
      <c r="M480" s="139"/>
    </row>
    <row r="481" spans="1:13" ht="35.25">
      <c r="A481" s="73"/>
      <c r="B481" s="73"/>
      <c r="C481" s="73"/>
      <c r="D481" s="139"/>
      <c r="E481" s="150"/>
      <c r="F481" s="150"/>
      <c r="G481" s="150"/>
      <c r="H481" s="150"/>
      <c r="I481" s="150"/>
      <c r="J481" s="150"/>
      <c r="K481" s="150"/>
      <c r="L481" s="150"/>
      <c r="M481" s="139"/>
    </row>
    <row r="482" spans="1:13" ht="35.25">
      <c r="A482" s="73"/>
      <c r="B482" s="73"/>
      <c r="C482" s="73"/>
      <c r="D482" s="139"/>
      <c r="E482" s="150"/>
      <c r="F482" s="150"/>
      <c r="G482" s="150"/>
      <c r="H482" s="150"/>
      <c r="I482" s="150"/>
      <c r="J482" s="150"/>
      <c r="K482" s="150"/>
      <c r="L482" s="150"/>
      <c r="M482" s="139"/>
    </row>
    <row r="483" spans="1:13" ht="35.25">
      <c r="A483" s="73"/>
      <c r="B483" s="73"/>
      <c r="C483" s="73"/>
      <c r="D483" s="139"/>
      <c r="E483" s="150"/>
      <c r="F483" s="150"/>
      <c r="G483" s="150"/>
      <c r="H483" s="150"/>
      <c r="I483" s="150"/>
      <c r="J483" s="150"/>
      <c r="K483" s="150"/>
      <c r="L483" s="150"/>
      <c r="M483" s="139"/>
    </row>
    <row r="484" spans="1:13" ht="35.25">
      <c r="A484" s="73"/>
      <c r="B484" s="73"/>
      <c r="C484" s="73"/>
      <c r="D484" s="139"/>
      <c r="E484" s="150"/>
      <c r="F484" s="150"/>
      <c r="G484" s="150"/>
      <c r="H484" s="150"/>
      <c r="I484" s="150"/>
      <c r="J484" s="150"/>
      <c r="K484" s="150"/>
      <c r="L484" s="150"/>
      <c r="M484" s="139"/>
    </row>
    <row r="485" spans="1:13" ht="35.25">
      <c r="A485" s="73"/>
      <c r="B485" s="73"/>
      <c r="C485" s="73"/>
      <c r="D485" s="139"/>
      <c r="E485" s="150"/>
      <c r="F485" s="150"/>
      <c r="G485" s="150"/>
      <c r="H485" s="150"/>
      <c r="I485" s="150"/>
      <c r="J485" s="150"/>
      <c r="K485" s="150"/>
      <c r="L485" s="150"/>
      <c r="M485" s="139"/>
    </row>
    <row r="486" spans="1:13" ht="35.25">
      <c r="A486" s="73"/>
      <c r="B486" s="73"/>
      <c r="C486" s="73"/>
      <c r="D486" s="139"/>
      <c r="E486" s="150"/>
      <c r="F486" s="150"/>
      <c r="G486" s="150"/>
      <c r="H486" s="150"/>
      <c r="I486" s="150"/>
      <c r="J486" s="150"/>
      <c r="K486" s="150"/>
      <c r="L486" s="150"/>
      <c r="M486" s="139"/>
    </row>
    <row r="487" spans="1:13" ht="35.25">
      <c r="A487" s="73"/>
      <c r="B487" s="73"/>
      <c r="C487" s="73"/>
      <c r="D487" s="139"/>
      <c r="E487" s="150"/>
      <c r="F487" s="150"/>
      <c r="G487" s="150"/>
      <c r="H487" s="150"/>
      <c r="I487" s="150"/>
      <c r="J487" s="150"/>
      <c r="K487" s="150"/>
      <c r="L487" s="150"/>
      <c r="M487" s="139"/>
    </row>
    <row r="488" spans="1:13" ht="35.25">
      <c r="A488" s="73"/>
      <c r="B488" s="73"/>
      <c r="C488" s="73"/>
      <c r="D488" s="139"/>
      <c r="E488" s="150"/>
      <c r="F488" s="150"/>
      <c r="G488" s="150"/>
      <c r="H488" s="150"/>
      <c r="I488" s="150"/>
      <c r="J488" s="150"/>
      <c r="K488" s="150"/>
      <c r="L488" s="150"/>
      <c r="M488" s="139"/>
    </row>
    <row r="489" spans="1:13" ht="35.25">
      <c r="A489" s="73"/>
      <c r="B489" s="73"/>
      <c r="C489" s="73"/>
      <c r="D489" s="139"/>
      <c r="E489" s="150"/>
      <c r="F489" s="150"/>
      <c r="G489" s="150"/>
      <c r="H489" s="150"/>
      <c r="I489" s="150"/>
      <c r="J489" s="150"/>
      <c r="K489" s="150"/>
      <c r="L489" s="150"/>
      <c r="M489" s="139"/>
    </row>
    <row r="490" spans="1:13" ht="35.25">
      <c r="A490" s="73"/>
      <c r="B490" s="73"/>
      <c r="C490" s="73"/>
      <c r="D490" s="139"/>
      <c r="E490" s="150"/>
      <c r="F490" s="150"/>
      <c r="G490" s="150"/>
      <c r="H490" s="150"/>
      <c r="I490" s="150"/>
      <c r="J490" s="150"/>
      <c r="K490" s="150"/>
      <c r="L490" s="150"/>
      <c r="M490" s="139"/>
    </row>
    <row r="491" spans="1:13" ht="35.25">
      <c r="A491" s="73"/>
      <c r="B491" s="73"/>
      <c r="C491" s="73"/>
      <c r="D491" s="139"/>
      <c r="E491" s="150"/>
      <c r="F491" s="150"/>
      <c r="G491" s="150"/>
      <c r="H491" s="150"/>
      <c r="I491" s="150"/>
      <c r="J491" s="150"/>
      <c r="K491" s="150"/>
      <c r="L491" s="150"/>
      <c r="M491" s="139"/>
    </row>
    <row r="492" spans="1:13" ht="35.25">
      <c r="A492" s="73"/>
      <c r="B492" s="73"/>
      <c r="C492" s="73"/>
      <c r="D492" s="139"/>
      <c r="E492" s="150"/>
      <c r="F492" s="150"/>
      <c r="G492" s="150"/>
      <c r="H492" s="150"/>
      <c r="I492" s="150"/>
      <c r="J492" s="150"/>
      <c r="K492" s="150"/>
      <c r="L492" s="150"/>
      <c r="M492" s="139"/>
    </row>
    <row r="493" spans="1:13" ht="35.25">
      <c r="A493" s="73"/>
      <c r="B493" s="73"/>
      <c r="C493" s="73"/>
      <c r="D493" s="139"/>
      <c r="E493" s="150"/>
      <c r="F493" s="150"/>
      <c r="G493" s="150"/>
      <c r="H493" s="150"/>
      <c r="I493" s="150"/>
      <c r="J493" s="150"/>
      <c r="K493" s="150"/>
      <c r="L493" s="150"/>
      <c r="M493" s="139"/>
    </row>
    <row r="494" spans="1:13" ht="35.25">
      <c r="A494" s="73"/>
      <c r="B494" s="73"/>
      <c r="C494" s="73"/>
      <c r="D494" s="139"/>
      <c r="E494" s="150"/>
      <c r="F494" s="150"/>
      <c r="G494" s="150"/>
      <c r="H494" s="150"/>
      <c r="I494" s="150"/>
      <c r="J494" s="150"/>
      <c r="K494" s="150"/>
      <c r="L494" s="150"/>
      <c r="M494" s="139"/>
    </row>
    <row r="495" spans="1:13" ht="35.25">
      <c r="A495" s="73"/>
      <c r="B495" s="73"/>
      <c r="C495" s="73"/>
      <c r="D495" s="139"/>
      <c r="E495" s="150"/>
      <c r="F495" s="150"/>
      <c r="G495" s="150"/>
      <c r="H495" s="150"/>
      <c r="I495" s="150"/>
      <c r="J495" s="150"/>
      <c r="K495" s="150"/>
      <c r="L495" s="150"/>
      <c r="M495" s="139"/>
    </row>
    <row r="496" spans="1:13" ht="35.25">
      <c r="A496" s="73"/>
      <c r="B496" s="73"/>
      <c r="C496" s="73"/>
      <c r="D496" s="139"/>
      <c r="E496" s="150"/>
      <c r="F496" s="150"/>
      <c r="G496" s="150"/>
      <c r="H496" s="150"/>
      <c r="I496" s="150"/>
      <c r="J496" s="150"/>
      <c r="K496" s="150"/>
      <c r="L496" s="150"/>
      <c r="M496" s="139"/>
    </row>
    <row r="497" spans="1:13" ht="35.25">
      <c r="A497" s="73"/>
      <c r="B497" s="73"/>
      <c r="C497" s="73"/>
      <c r="D497" s="139"/>
      <c r="E497" s="150"/>
      <c r="F497" s="150"/>
      <c r="G497" s="150"/>
      <c r="H497" s="150"/>
      <c r="I497" s="150"/>
      <c r="J497" s="150"/>
      <c r="K497" s="150"/>
      <c r="L497" s="150"/>
      <c r="M497" s="139"/>
    </row>
    <row r="498" spans="1:13" ht="35.25">
      <c r="A498" s="73"/>
      <c r="B498" s="73"/>
      <c r="C498" s="73"/>
      <c r="D498" s="139"/>
      <c r="E498" s="150"/>
      <c r="F498" s="150"/>
      <c r="G498" s="150"/>
      <c r="H498" s="150"/>
      <c r="I498" s="150"/>
      <c r="J498" s="150"/>
      <c r="K498" s="150"/>
      <c r="L498" s="150"/>
      <c r="M498" s="139"/>
    </row>
    <row r="499" spans="1:13" ht="35.25">
      <c r="A499" s="73"/>
      <c r="B499" s="73"/>
      <c r="C499" s="73"/>
      <c r="D499" s="139"/>
      <c r="E499" s="150"/>
      <c r="F499" s="150"/>
      <c r="G499" s="150"/>
      <c r="H499" s="150"/>
      <c r="I499" s="150"/>
      <c r="J499" s="150"/>
      <c r="K499" s="150"/>
      <c r="L499" s="150"/>
      <c r="M499" s="139"/>
    </row>
    <row r="500" spans="1:13" ht="35.25">
      <c r="A500" s="73"/>
      <c r="B500" s="73"/>
      <c r="C500" s="73"/>
      <c r="D500" s="139"/>
      <c r="E500" s="150"/>
      <c r="F500" s="150"/>
      <c r="G500" s="150"/>
      <c r="H500" s="150"/>
      <c r="I500" s="150"/>
      <c r="J500" s="150"/>
      <c r="K500" s="150"/>
      <c r="L500" s="150"/>
      <c r="M500" s="139"/>
    </row>
    <row r="501" spans="1:13" ht="35.25">
      <c r="A501" s="73"/>
      <c r="B501" s="73"/>
      <c r="C501" s="73"/>
      <c r="D501" s="139"/>
      <c r="E501" s="150"/>
      <c r="F501" s="150"/>
      <c r="G501" s="150"/>
      <c r="H501" s="150"/>
      <c r="I501" s="150"/>
      <c r="J501" s="150"/>
      <c r="K501" s="150"/>
      <c r="L501" s="150"/>
      <c r="M501" s="139"/>
    </row>
    <row r="502" spans="1:13" ht="35.25">
      <c r="A502" s="73"/>
      <c r="B502" s="73"/>
      <c r="C502" s="73"/>
      <c r="D502" s="139"/>
      <c r="E502" s="150"/>
      <c r="F502" s="150"/>
      <c r="G502" s="150"/>
      <c r="H502" s="150"/>
      <c r="I502" s="150"/>
      <c r="J502" s="150"/>
      <c r="K502" s="150"/>
      <c r="L502" s="150"/>
      <c r="M502" s="139"/>
    </row>
    <row r="503" spans="1:13" ht="35.25">
      <c r="A503" s="73"/>
      <c r="B503" s="73"/>
      <c r="C503" s="73"/>
      <c r="D503" s="139"/>
      <c r="E503" s="150"/>
      <c r="F503" s="150"/>
      <c r="G503" s="150"/>
      <c r="H503" s="150"/>
      <c r="I503" s="150"/>
      <c r="J503" s="150"/>
      <c r="K503" s="150"/>
      <c r="L503" s="150"/>
      <c r="M503" s="139"/>
    </row>
    <row r="504" spans="1:13" ht="35.25">
      <c r="A504" s="73"/>
      <c r="B504" s="73"/>
      <c r="C504" s="73"/>
      <c r="D504" s="139"/>
      <c r="E504" s="150"/>
      <c r="F504" s="150"/>
      <c r="G504" s="150"/>
      <c r="H504" s="150"/>
      <c r="I504" s="150"/>
      <c r="J504" s="150"/>
      <c r="K504" s="150"/>
      <c r="L504" s="150"/>
      <c r="M504" s="139"/>
    </row>
    <row r="505" spans="1:13" ht="35.25">
      <c r="A505" s="73"/>
      <c r="B505" s="73"/>
      <c r="C505" s="73"/>
      <c r="D505" s="139"/>
      <c r="E505" s="150"/>
      <c r="F505" s="150"/>
      <c r="G505" s="150"/>
      <c r="H505" s="150"/>
      <c r="I505" s="150"/>
      <c r="J505" s="150"/>
      <c r="K505" s="150"/>
      <c r="L505" s="150"/>
      <c r="M505" s="139"/>
    </row>
    <row r="506" spans="1:13" ht="35.25">
      <c r="A506" s="73"/>
      <c r="B506" s="73"/>
      <c r="C506" s="73"/>
      <c r="D506" s="139"/>
      <c r="E506" s="150"/>
      <c r="F506" s="150"/>
      <c r="G506" s="150"/>
      <c r="H506" s="150"/>
      <c r="I506" s="150"/>
      <c r="J506" s="150"/>
      <c r="K506" s="150"/>
      <c r="L506" s="150"/>
      <c r="M506" s="139"/>
    </row>
    <row r="507" spans="1:13" ht="35.25">
      <c r="A507" s="73"/>
      <c r="B507" s="73"/>
      <c r="C507" s="73"/>
      <c r="D507" s="139"/>
      <c r="E507" s="150"/>
      <c r="F507" s="150"/>
      <c r="G507" s="150"/>
      <c r="H507" s="150"/>
      <c r="I507" s="150"/>
      <c r="J507" s="150"/>
      <c r="K507" s="150"/>
      <c r="L507" s="150"/>
      <c r="M507" s="139"/>
    </row>
    <row r="508" spans="1:13" ht="35.25">
      <c r="A508" s="73"/>
      <c r="B508" s="73"/>
      <c r="C508" s="73"/>
      <c r="D508" s="139"/>
      <c r="E508" s="150"/>
      <c r="F508" s="150"/>
      <c r="G508" s="150"/>
      <c r="H508" s="150"/>
      <c r="I508" s="150"/>
      <c r="J508" s="150"/>
      <c r="K508" s="150"/>
      <c r="L508" s="150"/>
      <c r="M508" s="139"/>
    </row>
    <row r="509" spans="1:13" ht="35.25">
      <c r="A509" s="73"/>
      <c r="B509" s="73"/>
      <c r="C509" s="73"/>
      <c r="D509" s="139"/>
      <c r="E509" s="150"/>
      <c r="F509" s="150"/>
      <c r="G509" s="150"/>
      <c r="H509" s="150"/>
      <c r="I509" s="150"/>
      <c r="J509" s="150"/>
      <c r="K509" s="150"/>
      <c r="L509" s="150"/>
      <c r="M509" s="139"/>
    </row>
    <row r="510" spans="1:13" ht="35.25">
      <c r="A510" s="73"/>
      <c r="B510" s="73"/>
      <c r="C510" s="73"/>
      <c r="D510" s="139"/>
      <c r="E510" s="150"/>
      <c r="F510" s="150"/>
      <c r="G510" s="150"/>
      <c r="H510" s="150"/>
      <c r="I510" s="150"/>
      <c r="J510" s="150"/>
      <c r="K510" s="150"/>
      <c r="L510" s="150"/>
      <c r="M510" s="139"/>
    </row>
    <row r="511" spans="1:13" ht="35.25">
      <c r="A511" s="73"/>
      <c r="B511" s="73"/>
      <c r="C511" s="73"/>
      <c r="D511" s="139"/>
      <c r="E511" s="150"/>
      <c r="F511" s="150"/>
      <c r="G511" s="150"/>
      <c r="H511" s="150"/>
      <c r="I511" s="150"/>
      <c r="J511" s="150"/>
      <c r="K511" s="150"/>
      <c r="L511" s="150"/>
      <c r="M511" s="139"/>
    </row>
    <row r="512" spans="1:13" ht="35.25">
      <c r="A512" s="73"/>
      <c r="B512" s="73"/>
      <c r="C512" s="73"/>
      <c r="D512" s="139"/>
      <c r="E512" s="150"/>
      <c r="F512" s="150"/>
      <c r="G512" s="150"/>
      <c r="H512" s="150"/>
      <c r="I512" s="150"/>
      <c r="J512" s="150"/>
      <c r="K512" s="150"/>
      <c r="L512" s="150"/>
      <c r="M512" s="139"/>
    </row>
    <row r="513" spans="1:13" ht="35.25">
      <c r="A513" s="73"/>
      <c r="B513" s="73"/>
      <c r="C513" s="73"/>
      <c r="D513" s="139"/>
      <c r="E513" s="150"/>
      <c r="F513" s="150"/>
      <c r="G513" s="150"/>
      <c r="H513" s="150"/>
      <c r="I513" s="150"/>
      <c r="J513" s="150"/>
      <c r="K513" s="150"/>
      <c r="L513" s="150"/>
      <c r="M513" s="139"/>
    </row>
    <row r="514" spans="1:13" ht="35.25">
      <c r="A514" s="73"/>
      <c r="B514" s="73"/>
      <c r="C514" s="73"/>
      <c r="D514" s="139"/>
      <c r="E514" s="150"/>
      <c r="F514" s="150"/>
      <c r="G514" s="150"/>
      <c r="H514" s="150"/>
      <c r="I514" s="150"/>
      <c r="J514" s="150"/>
      <c r="K514" s="150"/>
      <c r="L514" s="150"/>
      <c r="M514" s="139"/>
    </row>
    <row r="515" spans="1:13" ht="35.25">
      <c r="A515" s="73"/>
      <c r="B515" s="73"/>
      <c r="C515" s="73"/>
      <c r="D515" s="139"/>
      <c r="E515" s="150"/>
      <c r="F515" s="150"/>
      <c r="G515" s="150"/>
      <c r="H515" s="150"/>
      <c r="I515" s="150"/>
      <c r="J515" s="150"/>
      <c r="K515" s="150"/>
      <c r="L515" s="150"/>
      <c r="M515" s="139"/>
    </row>
    <row r="516" spans="1:13" ht="35.25">
      <c r="A516" s="73"/>
      <c r="B516" s="73"/>
      <c r="C516" s="73"/>
      <c r="D516" s="139"/>
      <c r="E516" s="150"/>
      <c r="F516" s="150"/>
      <c r="G516" s="150"/>
      <c r="H516" s="150"/>
      <c r="I516" s="150"/>
      <c r="J516" s="150"/>
      <c r="K516" s="150"/>
      <c r="L516" s="150"/>
      <c r="M516" s="139"/>
    </row>
    <row r="517" spans="1:13" ht="35.25">
      <c r="A517" s="73"/>
      <c r="B517" s="73"/>
      <c r="C517" s="73"/>
      <c r="D517" s="139"/>
      <c r="E517" s="150"/>
      <c r="F517" s="150"/>
      <c r="G517" s="150"/>
      <c r="H517" s="150"/>
      <c r="I517" s="150"/>
      <c r="J517" s="150"/>
      <c r="K517" s="150"/>
      <c r="L517" s="150"/>
      <c r="M517" s="139"/>
    </row>
    <row r="518" spans="1:13" ht="35.25">
      <c r="A518" s="73"/>
      <c r="B518" s="73"/>
      <c r="C518" s="73"/>
      <c r="D518" s="139"/>
      <c r="E518" s="150"/>
      <c r="F518" s="150"/>
      <c r="G518" s="150"/>
      <c r="H518" s="150"/>
      <c r="I518" s="150"/>
      <c r="J518" s="150"/>
      <c r="K518" s="150"/>
      <c r="L518" s="150"/>
      <c r="M518" s="139"/>
    </row>
    <row r="519" spans="1:13" ht="35.25">
      <c r="A519" s="73"/>
      <c r="B519" s="73"/>
      <c r="C519" s="73"/>
      <c r="D519" s="139"/>
      <c r="E519" s="150"/>
      <c r="F519" s="150"/>
      <c r="G519" s="150"/>
      <c r="H519" s="150"/>
      <c r="I519" s="150"/>
      <c r="J519" s="150"/>
      <c r="K519" s="150"/>
      <c r="L519" s="150"/>
      <c r="M519" s="139"/>
    </row>
    <row r="520" spans="1:13" ht="35.25">
      <c r="A520" s="73"/>
      <c r="B520" s="73"/>
      <c r="C520" s="73"/>
      <c r="D520" s="139"/>
      <c r="E520" s="150"/>
      <c r="F520" s="150"/>
      <c r="G520" s="150"/>
      <c r="H520" s="150"/>
      <c r="I520" s="150"/>
      <c r="J520" s="150"/>
      <c r="K520" s="150"/>
      <c r="L520" s="150"/>
      <c r="M520" s="139"/>
    </row>
    <row r="521" spans="1:13" ht="35.25">
      <c r="A521" s="73"/>
      <c r="B521" s="73"/>
      <c r="C521" s="73"/>
      <c r="D521" s="139"/>
      <c r="E521" s="150"/>
      <c r="F521" s="150"/>
      <c r="G521" s="150"/>
      <c r="H521" s="150"/>
      <c r="I521" s="150"/>
      <c r="J521" s="150"/>
      <c r="K521" s="150"/>
      <c r="L521" s="150"/>
      <c r="M521" s="139"/>
    </row>
    <row r="522" spans="1:13" ht="35.25">
      <c r="A522" s="73"/>
      <c r="B522" s="73"/>
      <c r="C522" s="73"/>
      <c r="D522" s="139"/>
      <c r="E522" s="150"/>
      <c r="F522" s="150"/>
      <c r="G522" s="150"/>
      <c r="H522" s="150"/>
      <c r="I522" s="150"/>
      <c r="J522" s="150"/>
      <c r="K522" s="150"/>
      <c r="L522" s="150"/>
      <c r="M522" s="139"/>
    </row>
    <row r="523" spans="1:13" ht="35.25">
      <c r="A523" s="73"/>
      <c r="B523" s="73"/>
      <c r="C523" s="73"/>
      <c r="D523" s="139"/>
      <c r="E523" s="150"/>
      <c r="F523" s="150"/>
      <c r="G523" s="150"/>
      <c r="H523" s="150"/>
      <c r="I523" s="150"/>
      <c r="J523" s="150"/>
      <c r="K523" s="150"/>
      <c r="L523" s="150"/>
      <c r="M523" s="139"/>
    </row>
    <row r="524" spans="1:13" ht="35.25">
      <c r="A524" s="73"/>
      <c r="B524" s="73"/>
      <c r="C524" s="73"/>
      <c r="D524" s="139"/>
      <c r="E524" s="150"/>
      <c r="F524" s="150"/>
      <c r="G524" s="150"/>
      <c r="H524" s="150"/>
      <c r="I524" s="150"/>
      <c r="J524" s="150"/>
      <c r="K524" s="150"/>
      <c r="L524" s="150"/>
      <c r="M524" s="139"/>
    </row>
    <row r="525" spans="1:13" ht="35.25">
      <c r="A525" s="73"/>
      <c r="B525" s="73"/>
      <c r="C525" s="73"/>
      <c r="D525" s="139"/>
      <c r="E525" s="150"/>
      <c r="F525" s="150"/>
      <c r="G525" s="150"/>
      <c r="H525" s="150"/>
      <c r="I525" s="150"/>
      <c r="J525" s="150"/>
      <c r="K525" s="150"/>
      <c r="L525" s="150"/>
      <c r="M525" s="139"/>
    </row>
    <row r="526" spans="1:13" ht="35.25">
      <c r="A526" s="73"/>
      <c r="B526" s="73"/>
      <c r="C526" s="73"/>
      <c r="D526" s="139"/>
      <c r="E526" s="150"/>
      <c r="F526" s="150"/>
      <c r="G526" s="150"/>
      <c r="H526" s="150"/>
      <c r="I526" s="150"/>
      <c r="J526" s="150"/>
      <c r="K526" s="150"/>
      <c r="L526" s="150"/>
      <c r="M526" s="139"/>
    </row>
    <row r="527" spans="1:13" ht="35.25">
      <c r="A527" s="73"/>
      <c r="B527" s="73"/>
      <c r="C527" s="73"/>
      <c r="D527" s="139"/>
      <c r="E527" s="150"/>
      <c r="F527" s="150"/>
      <c r="G527" s="150"/>
      <c r="H527" s="150"/>
      <c r="I527" s="150"/>
      <c r="J527" s="150"/>
      <c r="K527" s="150"/>
      <c r="L527" s="150"/>
      <c r="M527" s="139"/>
    </row>
    <row r="528" spans="1:13" ht="35.25">
      <c r="A528" s="73"/>
      <c r="B528" s="73"/>
      <c r="C528" s="73"/>
      <c r="D528" s="139"/>
      <c r="E528" s="150"/>
      <c r="F528" s="150"/>
      <c r="G528" s="150"/>
      <c r="H528" s="150"/>
      <c r="I528" s="150"/>
      <c r="J528" s="150"/>
      <c r="K528" s="150"/>
      <c r="L528" s="150"/>
      <c r="M528" s="139"/>
    </row>
    <row r="529" spans="1:13" ht="35.25">
      <c r="A529" s="73"/>
      <c r="B529" s="73"/>
      <c r="C529" s="73"/>
      <c r="D529" s="139"/>
      <c r="E529" s="150"/>
      <c r="F529" s="150"/>
      <c r="G529" s="150"/>
      <c r="H529" s="150"/>
      <c r="I529" s="150"/>
      <c r="J529" s="150"/>
      <c r="K529" s="150"/>
      <c r="L529" s="150"/>
      <c r="M529" s="139"/>
    </row>
    <row r="530" spans="1:13" ht="35.25">
      <c r="A530" s="73"/>
      <c r="B530" s="73"/>
      <c r="C530" s="73"/>
      <c r="D530" s="139"/>
      <c r="E530" s="150"/>
      <c r="F530" s="150"/>
      <c r="G530" s="150"/>
      <c r="H530" s="150"/>
      <c r="I530" s="150"/>
      <c r="J530" s="150"/>
      <c r="K530" s="150"/>
      <c r="L530" s="150"/>
      <c r="M530" s="139"/>
    </row>
    <row r="531" spans="1:13" ht="35.25">
      <c r="A531" s="73"/>
      <c r="B531" s="73"/>
      <c r="C531" s="73"/>
      <c r="D531" s="139"/>
      <c r="E531" s="150"/>
      <c r="F531" s="150"/>
      <c r="G531" s="150"/>
      <c r="H531" s="150"/>
      <c r="I531" s="150"/>
      <c r="J531" s="150"/>
      <c r="K531" s="150"/>
      <c r="L531" s="150"/>
      <c r="M531" s="139"/>
    </row>
    <row r="532" spans="1:13" ht="35.25">
      <c r="A532" s="73"/>
      <c r="B532" s="73"/>
      <c r="C532" s="73"/>
      <c r="D532" s="139"/>
      <c r="E532" s="150"/>
      <c r="F532" s="150"/>
      <c r="G532" s="150"/>
      <c r="H532" s="150"/>
      <c r="I532" s="150"/>
      <c r="J532" s="150"/>
      <c r="K532" s="150"/>
      <c r="L532" s="150"/>
      <c r="M532" s="139"/>
    </row>
    <row r="533" spans="1:13" ht="35.25">
      <c r="A533" s="73"/>
      <c r="B533" s="73"/>
      <c r="C533" s="73"/>
      <c r="D533" s="139"/>
      <c r="E533" s="150"/>
      <c r="F533" s="150"/>
      <c r="G533" s="150"/>
      <c r="H533" s="150"/>
      <c r="I533" s="150"/>
      <c r="J533" s="150"/>
      <c r="K533" s="150"/>
      <c r="L533" s="150"/>
      <c r="M533" s="139"/>
    </row>
    <row r="534" spans="1:13" ht="35.25">
      <c r="A534" s="73"/>
      <c r="B534" s="73"/>
      <c r="C534" s="73"/>
      <c r="D534" s="139"/>
      <c r="E534" s="150"/>
      <c r="F534" s="150"/>
      <c r="G534" s="150"/>
      <c r="H534" s="150"/>
      <c r="I534" s="150"/>
      <c r="J534" s="150"/>
      <c r="K534" s="150"/>
      <c r="L534" s="150"/>
      <c r="M534" s="139"/>
    </row>
    <row r="535" spans="1:13" ht="35.25">
      <c r="A535" s="73"/>
      <c r="B535" s="73"/>
      <c r="C535" s="73"/>
      <c r="D535" s="139"/>
      <c r="E535" s="150"/>
      <c r="F535" s="150"/>
      <c r="G535" s="150"/>
      <c r="H535" s="150"/>
      <c r="I535" s="150"/>
      <c r="J535" s="150"/>
      <c r="K535" s="150"/>
      <c r="L535" s="150"/>
      <c r="M535" s="139"/>
    </row>
    <row r="536" spans="1:13" ht="35.25">
      <c r="A536" s="73"/>
      <c r="B536" s="73"/>
      <c r="C536" s="73"/>
      <c r="D536" s="139"/>
      <c r="E536" s="150"/>
      <c r="F536" s="150"/>
      <c r="G536" s="150"/>
      <c r="H536" s="150"/>
      <c r="I536" s="150"/>
      <c r="J536" s="150"/>
      <c r="K536" s="150"/>
      <c r="L536" s="150"/>
      <c r="M536" s="139"/>
    </row>
    <row r="537" spans="1:13" ht="35.25">
      <c r="A537" s="73"/>
      <c r="B537" s="73"/>
      <c r="C537" s="73"/>
      <c r="D537" s="139"/>
      <c r="E537" s="150"/>
      <c r="F537" s="150"/>
      <c r="G537" s="150"/>
      <c r="H537" s="150"/>
      <c r="I537" s="150"/>
      <c r="J537" s="150"/>
      <c r="K537" s="150"/>
      <c r="L537" s="150"/>
      <c r="M537" s="139"/>
    </row>
    <row r="538" spans="1:13" ht="35.25">
      <c r="A538" s="73"/>
      <c r="B538" s="73"/>
      <c r="C538" s="73"/>
      <c r="D538" s="139"/>
      <c r="E538" s="150"/>
      <c r="F538" s="150"/>
      <c r="G538" s="150"/>
      <c r="H538" s="150"/>
      <c r="I538" s="150"/>
      <c r="J538" s="150"/>
      <c r="K538" s="150"/>
      <c r="L538" s="150"/>
      <c r="M538" s="139"/>
    </row>
    <row r="539" spans="1:13" ht="35.25">
      <c r="A539" s="73"/>
      <c r="B539" s="73"/>
      <c r="C539" s="73"/>
      <c r="D539" s="139"/>
      <c r="E539" s="150"/>
      <c r="F539" s="150"/>
      <c r="G539" s="150"/>
      <c r="H539" s="150"/>
      <c r="I539" s="150"/>
      <c r="J539" s="150"/>
      <c r="K539" s="150"/>
      <c r="L539" s="150"/>
      <c r="M539" s="139"/>
    </row>
    <row r="540" spans="1:13" ht="35.25">
      <c r="A540" s="73"/>
      <c r="B540" s="73"/>
      <c r="C540" s="73"/>
      <c r="D540" s="139"/>
      <c r="E540" s="150"/>
      <c r="F540" s="150"/>
      <c r="G540" s="150"/>
      <c r="H540" s="150"/>
      <c r="I540" s="150"/>
      <c r="J540" s="150"/>
      <c r="K540" s="150"/>
      <c r="L540" s="150"/>
      <c r="M540" s="139"/>
    </row>
    <row r="541" spans="1:13" ht="35.25">
      <c r="A541" s="73"/>
      <c r="B541" s="73"/>
      <c r="C541" s="73"/>
      <c r="D541" s="139"/>
      <c r="E541" s="150"/>
      <c r="F541" s="150"/>
      <c r="G541" s="150"/>
      <c r="H541" s="150"/>
      <c r="I541" s="150"/>
      <c r="J541" s="150"/>
      <c r="K541" s="150"/>
      <c r="L541" s="150"/>
      <c r="M541" s="139"/>
    </row>
    <row r="542" spans="1:13" ht="35.25">
      <c r="A542" s="73"/>
      <c r="B542" s="73"/>
      <c r="C542" s="73"/>
      <c r="D542" s="139"/>
      <c r="E542" s="150"/>
      <c r="F542" s="150"/>
      <c r="G542" s="150"/>
      <c r="H542" s="150"/>
      <c r="I542" s="150"/>
      <c r="J542" s="150"/>
      <c r="K542" s="150"/>
      <c r="L542" s="150"/>
      <c r="M542" s="139"/>
    </row>
    <row r="543" spans="1:13" ht="35.25">
      <c r="A543" s="73"/>
      <c r="B543" s="73"/>
      <c r="C543" s="73"/>
      <c r="D543" s="139"/>
      <c r="E543" s="150"/>
      <c r="F543" s="150"/>
      <c r="G543" s="150"/>
      <c r="H543" s="150"/>
      <c r="I543" s="150"/>
      <c r="J543" s="150"/>
      <c r="K543" s="150"/>
      <c r="L543" s="150"/>
      <c r="M543" s="139"/>
    </row>
    <row r="544" spans="1:13" ht="35.25">
      <c r="A544" s="73"/>
      <c r="B544" s="73"/>
      <c r="C544" s="73"/>
      <c r="D544" s="139"/>
      <c r="E544" s="150"/>
      <c r="F544" s="150"/>
      <c r="G544" s="150"/>
      <c r="H544" s="150"/>
      <c r="I544" s="150"/>
      <c r="J544" s="150"/>
      <c r="K544" s="150"/>
      <c r="L544" s="150"/>
      <c r="M544" s="139"/>
    </row>
    <row r="545" spans="1:13" ht="35.25">
      <c r="A545" s="73"/>
      <c r="B545" s="73"/>
      <c r="C545" s="73"/>
      <c r="D545" s="139"/>
      <c r="E545" s="150"/>
      <c r="F545" s="150"/>
      <c r="G545" s="150"/>
      <c r="H545" s="150"/>
      <c r="I545" s="150"/>
      <c r="J545" s="150"/>
      <c r="K545" s="150"/>
      <c r="L545" s="150"/>
      <c r="M545" s="139"/>
    </row>
    <row r="546" spans="1:13" ht="35.25">
      <c r="A546" s="73"/>
      <c r="B546" s="73"/>
      <c r="C546" s="73"/>
      <c r="D546" s="139"/>
      <c r="E546" s="150"/>
      <c r="F546" s="150"/>
      <c r="G546" s="150"/>
      <c r="H546" s="150"/>
      <c r="I546" s="150"/>
      <c r="J546" s="150"/>
      <c r="K546" s="150"/>
      <c r="L546" s="150"/>
      <c r="M546" s="139"/>
    </row>
    <row r="547" spans="1:13" ht="35.25">
      <c r="A547" s="73"/>
      <c r="B547" s="73"/>
      <c r="C547" s="73"/>
      <c r="D547" s="139"/>
      <c r="E547" s="150"/>
      <c r="F547" s="150"/>
      <c r="G547" s="150"/>
      <c r="H547" s="150"/>
      <c r="I547" s="150"/>
      <c r="J547" s="150"/>
      <c r="K547" s="150"/>
      <c r="L547" s="150"/>
      <c r="M547" s="139"/>
    </row>
    <row r="548" spans="1:13" ht="35.25">
      <c r="A548" s="73"/>
      <c r="B548" s="73"/>
      <c r="C548" s="73"/>
      <c r="D548" s="139"/>
      <c r="E548" s="150"/>
      <c r="F548" s="150"/>
      <c r="G548" s="150"/>
      <c r="H548" s="150"/>
      <c r="I548" s="150"/>
      <c r="J548" s="150"/>
      <c r="K548" s="150"/>
      <c r="L548" s="150"/>
      <c r="M548" s="139"/>
    </row>
    <row r="549" spans="1:13" ht="35.25">
      <c r="A549" s="73"/>
      <c r="B549" s="73"/>
      <c r="C549" s="73"/>
      <c r="D549" s="139"/>
      <c r="E549" s="150"/>
      <c r="F549" s="150"/>
      <c r="G549" s="150"/>
      <c r="H549" s="150"/>
      <c r="I549" s="150"/>
      <c r="J549" s="150"/>
      <c r="K549" s="150"/>
      <c r="L549" s="150"/>
      <c r="M549" s="139"/>
    </row>
    <row r="550" spans="1:13" ht="35.25">
      <c r="A550" s="73"/>
      <c r="B550" s="73"/>
      <c r="C550" s="73"/>
      <c r="D550" s="139"/>
      <c r="E550" s="150"/>
      <c r="F550" s="150"/>
      <c r="G550" s="150"/>
      <c r="H550" s="150"/>
      <c r="I550" s="150"/>
      <c r="J550" s="150"/>
      <c r="K550" s="150"/>
      <c r="L550" s="150"/>
      <c r="M550" s="139"/>
    </row>
    <row r="551" spans="1:13" ht="35.25">
      <c r="A551" s="73"/>
      <c r="B551" s="73"/>
      <c r="C551" s="73"/>
      <c r="D551" s="139"/>
      <c r="E551" s="150"/>
      <c r="F551" s="150"/>
      <c r="G551" s="150"/>
      <c r="H551" s="150"/>
      <c r="I551" s="150"/>
      <c r="J551" s="150"/>
      <c r="K551" s="150"/>
      <c r="L551" s="150"/>
      <c r="M551" s="139"/>
    </row>
    <row r="552" spans="1:13" ht="35.25">
      <c r="A552" s="73"/>
      <c r="B552" s="73"/>
      <c r="C552" s="73"/>
      <c r="D552" s="139"/>
      <c r="E552" s="150"/>
      <c r="F552" s="150"/>
      <c r="G552" s="150"/>
      <c r="H552" s="150"/>
      <c r="I552" s="150"/>
      <c r="J552" s="150"/>
      <c r="K552" s="150"/>
      <c r="L552" s="150"/>
      <c r="M552" s="139"/>
    </row>
    <row r="553" spans="1:13" ht="35.25">
      <c r="A553" s="73"/>
      <c r="B553" s="73"/>
      <c r="C553" s="73"/>
      <c r="D553" s="139"/>
      <c r="E553" s="150"/>
      <c r="F553" s="150"/>
      <c r="G553" s="150"/>
      <c r="H553" s="150"/>
      <c r="I553" s="150"/>
      <c r="J553" s="150"/>
      <c r="K553" s="150"/>
      <c r="L553" s="150"/>
      <c r="M553" s="139"/>
    </row>
    <row r="554" spans="1:13" ht="35.25">
      <c r="A554" s="73"/>
      <c r="B554" s="73"/>
      <c r="C554" s="73"/>
      <c r="D554" s="139"/>
      <c r="E554" s="150"/>
      <c r="F554" s="150"/>
      <c r="G554" s="150"/>
      <c r="H554" s="150"/>
      <c r="I554" s="150"/>
      <c r="J554" s="150"/>
      <c r="K554" s="150"/>
      <c r="L554" s="150"/>
      <c r="M554" s="139"/>
    </row>
    <row r="555" spans="1:13" ht="35.25">
      <c r="A555" s="73"/>
      <c r="B555" s="73"/>
      <c r="C555" s="73"/>
      <c r="D555" s="139"/>
      <c r="E555" s="150"/>
      <c r="F555" s="150"/>
      <c r="G555" s="150"/>
      <c r="H555" s="150"/>
      <c r="I555" s="150"/>
      <c r="J555" s="150"/>
      <c r="K555" s="150"/>
      <c r="L555" s="150"/>
      <c r="M555" s="139"/>
    </row>
    <row r="556" spans="1:13" ht="35.25">
      <c r="A556" s="73"/>
      <c r="B556" s="73"/>
      <c r="C556" s="73"/>
      <c r="D556" s="139"/>
      <c r="E556" s="150"/>
      <c r="F556" s="150"/>
      <c r="G556" s="150"/>
      <c r="H556" s="150"/>
      <c r="I556" s="150"/>
      <c r="J556" s="150"/>
      <c r="K556" s="150"/>
      <c r="L556" s="150"/>
      <c r="M556" s="139"/>
    </row>
    <row r="557" spans="1:13" ht="35.25">
      <c r="A557" s="73"/>
      <c r="B557" s="73"/>
      <c r="C557" s="73"/>
      <c r="D557" s="139"/>
      <c r="E557" s="150"/>
      <c r="F557" s="150"/>
      <c r="G557" s="150"/>
      <c r="H557" s="150"/>
      <c r="I557" s="150"/>
      <c r="J557" s="150"/>
      <c r="K557" s="150"/>
      <c r="L557" s="150"/>
      <c r="M557" s="139"/>
    </row>
    <row r="558" spans="1:13" ht="35.25">
      <c r="A558" s="73"/>
      <c r="B558" s="73"/>
      <c r="C558" s="73"/>
      <c r="D558" s="139"/>
      <c r="E558" s="150"/>
      <c r="F558" s="150"/>
      <c r="G558" s="150"/>
      <c r="H558" s="150"/>
      <c r="I558" s="150"/>
      <c r="J558" s="150"/>
      <c r="K558" s="150"/>
      <c r="L558" s="150"/>
      <c r="M558" s="139"/>
    </row>
    <row r="559" spans="1:13" ht="35.25">
      <c r="A559" s="73"/>
      <c r="B559" s="73"/>
      <c r="C559" s="73"/>
      <c r="D559" s="139"/>
      <c r="E559" s="150"/>
      <c r="F559" s="150"/>
      <c r="G559" s="150"/>
      <c r="H559" s="150"/>
      <c r="I559" s="150"/>
      <c r="J559" s="150"/>
      <c r="K559" s="150"/>
      <c r="L559" s="150"/>
      <c r="M559" s="139"/>
    </row>
    <row r="560" spans="1:13" ht="35.25">
      <c r="A560" s="73"/>
      <c r="B560" s="73"/>
      <c r="C560" s="73"/>
      <c r="D560" s="139"/>
      <c r="E560" s="150"/>
      <c r="F560" s="150"/>
      <c r="G560" s="150"/>
      <c r="H560" s="150"/>
      <c r="I560" s="150"/>
      <c r="J560" s="150"/>
      <c r="K560" s="150"/>
      <c r="L560" s="150"/>
      <c r="M560" s="139"/>
    </row>
    <row r="561" spans="1:13" ht="35.25">
      <c r="A561" s="73"/>
      <c r="B561" s="73"/>
      <c r="C561" s="73"/>
      <c r="D561" s="139"/>
      <c r="E561" s="150"/>
      <c r="F561" s="150"/>
      <c r="G561" s="150"/>
      <c r="H561" s="150"/>
      <c r="I561" s="150"/>
      <c r="J561" s="150"/>
      <c r="K561" s="150"/>
      <c r="L561" s="150"/>
      <c r="M561" s="139"/>
    </row>
    <row r="562" spans="1:13" ht="35.25">
      <c r="A562" s="73"/>
      <c r="B562" s="73"/>
      <c r="C562" s="73"/>
      <c r="D562" s="139"/>
      <c r="E562" s="150"/>
      <c r="F562" s="150"/>
      <c r="G562" s="150"/>
      <c r="H562" s="150"/>
      <c r="I562" s="150"/>
      <c r="J562" s="150"/>
      <c r="K562" s="150"/>
      <c r="L562" s="150"/>
      <c r="M562" s="139"/>
    </row>
    <row r="563" spans="1:13" ht="35.25">
      <c r="A563" s="73"/>
      <c r="B563" s="73"/>
      <c r="C563" s="73"/>
      <c r="D563" s="139"/>
      <c r="E563" s="150"/>
      <c r="F563" s="150"/>
      <c r="G563" s="150"/>
      <c r="H563" s="150"/>
      <c r="I563" s="150"/>
      <c r="J563" s="150"/>
      <c r="K563" s="150"/>
      <c r="L563" s="150"/>
      <c r="M563" s="139"/>
    </row>
    <row r="564" spans="1:13" ht="35.25">
      <c r="A564" s="73"/>
      <c r="B564" s="73"/>
      <c r="C564" s="73"/>
      <c r="D564" s="139"/>
      <c r="E564" s="150"/>
      <c r="F564" s="150"/>
      <c r="G564" s="150"/>
      <c r="H564" s="150"/>
      <c r="I564" s="150"/>
      <c r="J564" s="150"/>
      <c r="K564" s="150"/>
      <c r="L564" s="150"/>
      <c r="M564" s="139"/>
    </row>
    <row r="565" spans="1:13" ht="35.25">
      <c r="A565" s="73"/>
      <c r="B565" s="73"/>
      <c r="C565" s="73"/>
      <c r="D565" s="139"/>
      <c r="E565" s="150"/>
      <c r="F565" s="150"/>
      <c r="G565" s="150"/>
      <c r="H565" s="150"/>
      <c r="I565" s="150"/>
      <c r="J565" s="150"/>
      <c r="K565" s="150"/>
      <c r="L565" s="150"/>
      <c r="M565" s="139"/>
    </row>
    <row r="566" spans="1:13" ht="35.25">
      <c r="A566" s="73"/>
      <c r="B566" s="73"/>
      <c r="C566" s="73"/>
      <c r="D566" s="139"/>
      <c r="E566" s="150"/>
      <c r="F566" s="150"/>
      <c r="G566" s="150"/>
      <c r="H566" s="150"/>
      <c r="I566" s="150"/>
      <c r="J566" s="150"/>
      <c r="K566" s="150"/>
      <c r="L566" s="150"/>
      <c r="M566" s="139"/>
    </row>
    <row r="567" spans="1:13" ht="35.25">
      <c r="A567" s="73"/>
      <c r="B567" s="73"/>
      <c r="C567" s="73"/>
      <c r="D567" s="139"/>
      <c r="E567" s="150"/>
      <c r="F567" s="150"/>
      <c r="G567" s="150"/>
      <c r="H567" s="150"/>
      <c r="I567" s="150"/>
      <c r="J567" s="150"/>
      <c r="K567" s="150"/>
      <c r="L567" s="150"/>
      <c r="M567" s="139"/>
    </row>
    <row r="568" spans="1:13" ht="35.25">
      <c r="A568" s="73"/>
      <c r="B568" s="73"/>
      <c r="C568" s="73"/>
      <c r="D568" s="139"/>
      <c r="E568" s="150"/>
      <c r="F568" s="150"/>
      <c r="G568" s="150"/>
      <c r="H568" s="150"/>
      <c r="I568" s="150"/>
      <c r="J568" s="150"/>
      <c r="K568" s="150"/>
      <c r="L568" s="150"/>
      <c r="M568" s="139"/>
    </row>
    <row r="569" spans="1:13" ht="35.25">
      <c r="A569" s="73"/>
      <c r="B569" s="73"/>
      <c r="C569" s="73"/>
      <c r="D569" s="139"/>
      <c r="E569" s="150"/>
      <c r="F569" s="150"/>
      <c r="G569" s="150"/>
      <c r="H569" s="150"/>
      <c r="I569" s="150"/>
      <c r="J569" s="150"/>
      <c r="K569" s="150"/>
      <c r="L569" s="150"/>
      <c r="M569" s="139"/>
    </row>
    <row r="570" spans="1:13" ht="35.25">
      <c r="A570" s="73"/>
      <c r="B570" s="73"/>
      <c r="C570" s="73"/>
      <c r="D570" s="139"/>
      <c r="E570" s="150"/>
      <c r="F570" s="150"/>
      <c r="G570" s="150"/>
      <c r="H570" s="150"/>
      <c r="I570" s="150"/>
      <c r="J570" s="150"/>
      <c r="K570" s="150"/>
      <c r="L570" s="150"/>
      <c r="M570" s="139"/>
    </row>
    <row r="571" spans="1:13" ht="35.25">
      <c r="A571" s="73"/>
      <c r="B571" s="73"/>
      <c r="C571" s="73"/>
      <c r="D571" s="139"/>
      <c r="E571" s="150"/>
      <c r="F571" s="150"/>
      <c r="G571" s="150"/>
      <c r="H571" s="150"/>
      <c r="I571" s="150"/>
      <c r="J571" s="150"/>
      <c r="K571" s="150"/>
      <c r="L571" s="150"/>
      <c r="M571" s="139"/>
    </row>
    <row r="572" spans="1:13" ht="35.25">
      <c r="A572" s="73"/>
      <c r="B572" s="73"/>
      <c r="C572" s="73"/>
      <c r="D572" s="139"/>
      <c r="E572" s="150"/>
      <c r="F572" s="150"/>
      <c r="G572" s="150"/>
      <c r="H572" s="150"/>
      <c r="I572" s="150"/>
      <c r="J572" s="150"/>
      <c r="K572" s="150"/>
      <c r="L572" s="150"/>
      <c r="M572" s="139"/>
    </row>
    <row r="573" spans="1:13" ht="35.25">
      <c r="A573" s="73"/>
      <c r="B573" s="73"/>
      <c r="C573" s="73"/>
      <c r="D573" s="139"/>
      <c r="E573" s="150"/>
      <c r="F573" s="150"/>
      <c r="G573" s="150"/>
      <c r="H573" s="150"/>
      <c r="I573" s="150"/>
      <c r="J573" s="150"/>
      <c r="K573" s="150"/>
      <c r="L573" s="150"/>
      <c r="M573" s="139"/>
    </row>
    <row r="574" spans="1:13" ht="35.25">
      <c r="A574" s="73"/>
      <c r="B574" s="73"/>
      <c r="C574" s="73"/>
      <c r="D574" s="139"/>
      <c r="E574" s="150"/>
      <c r="F574" s="150"/>
      <c r="G574" s="150"/>
      <c r="H574" s="150"/>
      <c r="I574" s="150"/>
      <c r="J574" s="150"/>
      <c r="K574" s="150"/>
      <c r="L574" s="150"/>
      <c r="M574" s="139"/>
    </row>
    <row r="575" spans="1:13" ht="35.25">
      <c r="A575" s="73"/>
      <c r="B575" s="73"/>
      <c r="C575" s="73"/>
      <c r="D575" s="139"/>
      <c r="E575" s="150"/>
      <c r="F575" s="150"/>
      <c r="G575" s="150"/>
      <c r="H575" s="150"/>
      <c r="I575" s="150"/>
      <c r="J575" s="150"/>
      <c r="K575" s="150"/>
      <c r="L575" s="150"/>
      <c r="M575" s="139"/>
    </row>
    <row r="576" spans="1:13" ht="35.25">
      <c r="A576" s="73"/>
      <c r="B576" s="73"/>
      <c r="C576" s="73"/>
      <c r="D576" s="139"/>
      <c r="E576" s="150"/>
      <c r="F576" s="150"/>
      <c r="G576" s="150"/>
      <c r="H576" s="150"/>
      <c r="I576" s="150"/>
      <c r="J576" s="150"/>
      <c r="K576" s="150"/>
      <c r="L576" s="150"/>
      <c r="M576" s="139"/>
    </row>
    <row r="577" spans="1:13" ht="35.25">
      <c r="A577" s="73"/>
      <c r="B577" s="73"/>
      <c r="C577" s="73"/>
      <c r="D577" s="139"/>
      <c r="E577" s="150"/>
      <c r="F577" s="150"/>
      <c r="G577" s="150"/>
      <c r="H577" s="150"/>
      <c r="I577" s="150"/>
      <c r="J577" s="150"/>
      <c r="K577" s="150"/>
      <c r="L577" s="150"/>
      <c r="M577" s="139"/>
    </row>
    <row r="578" spans="1:13" ht="35.25">
      <c r="A578" s="73"/>
      <c r="B578" s="73"/>
      <c r="C578" s="73"/>
      <c r="D578" s="139"/>
      <c r="E578" s="150"/>
      <c r="F578" s="150"/>
      <c r="G578" s="150"/>
      <c r="H578" s="150"/>
      <c r="I578" s="150"/>
      <c r="J578" s="150"/>
      <c r="K578" s="150"/>
      <c r="L578" s="150"/>
      <c r="M578" s="139"/>
    </row>
    <row r="579" spans="1:13" ht="35.25">
      <c r="A579" s="73"/>
      <c r="B579" s="73"/>
      <c r="C579" s="73"/>
      <c r="D579" s="139"/>
      <c r="E579" s="150"/>
      <c r="F579" s="150"/>
      <c r="G579" s="150"/>
      <c r="H579" s="150"/>
      <c r="I579" s="150"/>
      <c r="J579" s="150"/>
      <c r="K579" s="150"/>
      <c r="L579" s="150"/>
      <c r="M579" s="139"/>
    </row>
    <row r="580" spans="1:13" ht="35.25">
      <c r="A580" s="73"/>
      <c r="B580" s="73"/>
      <c r="C580" s="73"/>
      <c r="D580" s="139"/>
      <c r="E580" s="150"/>
      <c r="F580" s="150"/>
      <c r="G580" s="150"/>
      <c r="H580" s="150"/>
      <c r="I580" s="150"/>
      <c r="J580" s="150"/>
      <c r="K580" s="150"/>
      <c r="L580" s="150"/>
      <c r="M580" s="139"/>
    </row>
    <row r="581" spans="1:13" ht="35.25">
      <c r="A581" s="73"/>
      <c r="B581" s="73"/>
      <c r="C581" s="73"/>
      <c r="D581" s="139"/>
      <c r="E581" s="150"/>
      <c r="F581" s="150"/>
      <c r="G581" s="150"/>
      <c r="H581" s="150"/>
      <c r="I581" s="150"/>
      <c r="J581" s="150"/>
      <c r="K581" s="150"/>
      <c r="L581" s="150"/>
      <c r="M581" s="139"/>
    </row>
    <row r="582" spans="1:13" ht="35.25">
      <c r="A582" s="73"/>
      <c r="B582" s="73"/>
      <c r="C582" s="73"/>
      <c r="D582" s="139"/>
      <c r="E582" s="150"/>
      <c r="F582" s="150"/>
      <c r="G582" s="150"/>
      <c r="H582" s="150"/>
      <c r="I582" s="150"/>
      <c r="J582" s="150"/>
      <c r="K582" s="150"/>
      <c r="L582" s="150"/>
      <c r="M582" s="139"/>
    </row>
    <row r="583" spans="1:13" ht="35.25">
      <c r="A583" s="73"/>
      <c r="B583" s="73"/>
      <c r="C583" s="73"/>
      <c r="D583" s="139"/>
      <c r="E583" s="150"/>
      <c r="F583" s="150"/>
      <c r="G583" s="150"/>
      <c r="H583" s="150"/>
      <c r="I583" s="150"/>
      <c r="J583" s="150"/>
      <c r="K583" s="150"/>
      <c r="L583" s="150"/>
      <c r="M583" s="139"/>
    </row>
    <row r="584" spans="1:13" ht="35.25">
      <c r="A584" s="73"/>
      <c r="B584" s="73"/>
      <c r="C584" s="73"/>
      <c r="D584" s="139"/>
      <c r="E584" s="150"/>
      <c r="F584" s="150"/>
      <c r="G584" s="150"/>
      <c r="H584" s="150"/>
      <c r="I584" s="150"/>
      <c r="J584" s="150"/>
      <c r="K584" s="150"/>
      <c r="L584" s="150"/>
      <c r="M584" s="139"/>
    </row>
    <row r="585" spans="1:13" ht="35.25">
      <c r="A585" s="73"/>
      <c r="B585" s="73"/>
      <c r="C585" s="73"/>
      <c r="D585" s="139"/>
      <c r="E585" s="150"/>
      <c r="F585" s="150"/>
      <c r="G585" s="150"/>
      <c r="H585" s="150"/>
      <c r="I585" s="150"/>
      <c r="J585" s="150"/>
      <c r="K585" s="150"/>
      <c r="L585" s="150"/>
      <c r="M585" s="139"/>
    </row>
    <row r="586" spans="1:13" ht="35.25">
      <c r="A586" s="73"/>
      <c r="B586" s="73"/>
      <c r="C586" s="73"/>
      <c r="D586" s="139"/>
      <c r="E586" s="150"/>
      <c r="F586" s="150"/>
      <c r="G586" s="150"/>
      <c r="H586" s="150"/>
      <c r="I586" s="150"/>
      <c r="J586" s="150"/>
      <c r="K586" s="150"/>
      <c r="L586" s="150"/>
      <c r="M586" s="139"/>
    </row>
    <row r="587" spans="1:13" ht="35.25">
      <c r="A587" s="73"/>
      <c r="B587" s="73"/>
      <c r="C587" s="73"/>
      <c r="D587" s="139"/>
      <c r="E587" s="150"/>
      <c r="F587" s="150"/>
      <c r="G587" s="150"/>
      <c r="H587" s="150"/>
      <c r="I587" s="150"/>
      <c r="J587" s="150"/>
      <c r="K587" s="150"/>
      <c r="L587" s="150"/>
      <c r="M587" s="139"/>
    </row>
    <row r="588" spans="1:13" ht="35.25">
      <c r="A588" s="73"/>
      <c r="B588" s="73"/>
      <c r="C588" s="73"/>
      <c r="D588" s="139"/>
      <c r="E588" s="150"/>
      <c r="F588" s="150"/>
      <c r="G588" s="150"/>
      <c r="H588" s="150"/>
      <c r="I588" s="150"/>
      <c r="J588" s="150"/>
      <c r="K588" s="150"/>
      <c r="L588" s="150"/>
      <c r="M588" s="139"/>
    </row>
    <row r="589" spans="1:13" ht="35.25">
      <c r="A589" s="73"/>
      <c r="B589" s="73"/>
      <c r="C589" s="73"/>
      <c r="D589" s="139"/>
      <c r="E589" s="150"/>
      <c r="F589" s="150"/>
      <c r="G589" s="150"/>
      <c r="H589" s="150"/>
      <c r="I589" s="150"/>
      <c r="J589" s="150"/>
      <c r="K589" s="150"/>
      <c r="L589" s="150"/>
      <c r="M589" s="139"/>
    </row>
    <row r="590" spans="1:13" ht="35.25">
      <c r="A590" s="73"/>
      <c r="B590" s="73"/>
      <c r="C590" s="73"/>
      <c r="D590" s="139"/>
      <c r="E590" s="150"/>
      <c r="F590" s="150"/>
      <c r="G590" s="150"/>
      <c r="H590" s="150"/>
      <c r="I590" s="150"/>
      <c r="J590" s="150"/>
      <c r="K590" s="150"/>
      <c r="L590" s="150"/>
      <c r="M590" s="139"/>
    </row>
    <row r="591" spans="1:13" ht="35.25">
      <c r="A591" s="73"/>
      <c r="B591" s="73"/>
      <c r="C591" s="73"/>
      <c r="D591" s="139"/>
      <c r="E591" s="150"/>
      <c r="F591" s="150"/>
      <c r="G591" s="150"/>
      <c r="H591" s="150"/>
      <c r="I591" s="150"/>
      <c r="J591" s="150"/>
      <c r="K591" s="150"/>
      <c r="L591" s="150"/>
      <c r="M591" s="139"/>
    </row>
    <row r="592" spans="1:13" ht="35.25">
      <c r="A592" s="73"/>
      <c r="B592" s="73"/>
      <c r="C592" s="73"/>
      <c r="D592" s="139"/>
      <c r="E592" s="150"/>
      <c r="F592" s="150"/>
      <c r="G592" s="150"/>
      <c r="H592" s="150"/>
      <c r="I592" s="150"/>
      <c r="J592" s="150"/>
      <c r="K592" s="150"/>
      <c r="L592" s="150"/>
      <c r="M592" s="139"/>
    </row>
    <row r="593" spans="1:13" ht="35.25">
      <c r="A593" s="73"/>
      <c r="B593" s="73"/>
      <c r="C593" s="73"/>
      <c r="D593" s="139"/>
      <c r="E593" s="150"/>
      <c r="F593" s="150"/>
      <c r="G593" s="150"/>
      <c r="H593" s="150"/>
      <c r="I593" s="150"/>
      <c r="J593" s="150"/>
      <c r="K593" s="150"/>
      <c r="L593" s="150"/>
      <c r="M593" s="139"/>
    </row>
    <row r="594" spans="1:13" ht="35.25">
      <c r="A594" s="73"/>
      <c r="B594" s="73"/>
      <c r="C594" s="73"/>
      <c r="D594" s="139"/>
      <c r="E594" s="150"/>
      <c r="F594" s="150"/>
      <c r="G594" s="150"/>
      <c r="H594" s="150"/>
      <c r="I594" s="150"/>
      <c r="J594" s="150"/>
      <c r="K594" s="150"/>
      <c r="L594" s="150"/>
      <c r="M594" s="139"/>
    </row>
    <row r="595" spans="1:13" ht="35.25">
      <c r="A595" s="73"/>
      <c r="B595" s="73"/>
      <c r="C595" s="73"/>
      <c r="D595" s="139"/>
      <c r="E595" s="150"/>
      <c r="F595" s="150"/>
      <c r="G595" s="150"/>
      <c r="H595" s="150"/>
      <c r="I595" s="150"/>
      <c r="J595" s="150"/>
      <c r="K595" s="150"/>
      <c r="L595" s="150"/>
      <c r="M595" s="139"/>
    </row>
    <row r="596" spans="1:13" ht="35.25">
      <c r="A596" s="73"/>
      <c r="B596" s="73"/>
      <c r="C596" s="73"/>
      <c r="D596" s="139"/>
      <c r="E596" s="150"/>
      <c r="F596" s="150"/>
      <c r="G596" s="150"/>
      <c r="H596" s="150"/>
      <c r="I596" s="150"/>
      <c r="J596" s="150"/>
      <c r="K596" s="150"/>
      <c r="L596" s="150"/>
      <c r="M596" s="139"/>
    </row>
    <row r="597" spans="1:13" ht="35.25">
      <c r="A597" s="73"/>
      <c r="B597" s="73"/>
      <c r="C597" s="73"/>
      <c r="D597" s="139"/>
      <c r="E597" s="150"/>
      <c r="F597" s="150"/>
      <c r="G597" s="150"/>
      <c r="H597" s="150"/>
      <c r="I597" s="150"/>
      <c r="J597" s="150"/>
      <c r="K597" s="150"/>
      <c r="L597" s="150"/>
      <c r="M597" s="139"/>
    </row>
    <row r="598" spans="1:13" ht="35.25">
      <c r="A598" s="73"/>
      <c r="B598" s="73"/>
      <c r="C598" s="73"/>
      <c r="D598" s="139"/>
      <c r="E598" s="150"/>
      <c r="F598" s="150"/>
      <c r="G598" s="150"/>
      <c r="H598" s="150"/>
      <c r="I598" s="150"/>
      <c r="J598" s="150"/>
      <c r="K598" s="150"/>
      <c r="L598" s="150"/>
      <c r="M598" s="139"/>
    </row>
    <row r="599" spans="1:13" ht="35.25">
      <c r="A599" s="73"/>
      <c r="B599" s="73"/>
      <c r="C599" s="73"/>
      <c r="D599" s="139"/>
      <c r="E599" s="150"/>
      <c r="F599" s="150"/>
      <c r="G599" s="150"/>
      <c r="H599" s="150"/>
      <c r="I599" s="150"/>
      <c r="J599" s="150"/>
      <c r="K599" s="150"/>
      <c r="L599" s="150"/>
      <c r="M599" s="139"/>
    </row>
    <row r="600" spans="1:13" ht="35.25">
      <c r="A600" s="73"/>
      <c r="B600" s="73"/>
      <c r="C600" s="73"/>
      <c r="D600" s="139"/>
      <c r="E600" s="150"/>
      <c r="F600" s="150"/>
      <c r="G600" s="150"/>
      <c r="H600" s="150"/>
      <c r="I600" s="150"/>
      <c r="J600" s="150"/>
      <c r="K600" s="150"/>
      <c r="L600" s="150"/>
      <c r="M600" s="139"/>
    </row>
    <row r="601" spans="1:13" ht="35.25">
      <c r="A601" s="73"/>
      <c r="B601" s="73"/>
      <c r="C601" s="73"/>
      <c r="D601" s="139"/>
      <c r="E601" s="150"/>
      <c r="F601" s="150"/>
      <c r="G601" s="150"/>
      <c r="H601" s="150"/>
      <c r="I601" s="150"/>
      <c r="J601" s="150"/>
      <c r="K601" s="150"/>
      <c r="L601" s="150"/>
      <c r="M601" s="139"/>
    </row>
    <row r="602" spans="1:13" ht="35.25">
      <c r="A602" s="73"/>
      <c r="B602" s="73"/>
      <c r="C602" s="73"/>
      <c r="D602" s="139"/>
      <c r="E602" s="150"/>
      <c r="F602" s="150"/>
      <c r="G602" s="150"/>
      <c r="H602" s="150"/>
      <c r="I602" s="150"/>
      <c r="J602" s="150"/>
      <c r="K602" s="150"/>
      <c r="L602" s="150"/>
      <c r="M602" s="139"/>
    </row>
    <row r="603" spans="1:13" ht="35.25">
      <c r="A603" s="73"/>
      <c r="B603" s="73"/>
      <c r="C603" s="73"/>
      <c r="D603" s="139"/>
      <c r="E603" s="150"/>
      <c r="F603" s="150"/>
      <c r="G603" s="150"/>
      <c r="H603" s="150"/>
      <c r="I603" s="150"/>
      <c r="J603" s="150"/>
      <c r="K603" s="150"/>
      <c r="L603" s="150"/>
      <c r="M603" s="139"/>
    </row>
    <row r="604" spans="1:13" ht="35.25">
      <c r="A604" s="73"/>
      <c r="B604" s="73"/>
      <c r="C604" s="73"/>
      <c r="D604" s="139"/>
      <c r="E604" s="150"/>
      <c r="F604" s="150"/>
      <c r="G604" s="150"/>
      <c r="H604" s="150"/>
      <c r="I604" s="150"/>
      <c r="J604" s="150"/>
      <c r="K604" s="150"/>
      <c r="L604" s="150"/>
      <c r="M604" s="139"/>
    </row>
    <row r="605" spans="1:13" ht="35.25">
      <c r="A605" s="73"/>
      <c r="B605" s="73"/>
      <c r="C605" s="73"/>
      <c r="D605" s="139"/>
      <c r="E605" s="150"/>
      <c r="F605" s="150"/>
      <c r="G605" s="150"/>
      <c r="H605" s="150"/>
      <c r="I605" s="150"/>
      <c r="J605" s="150"/>
      <c r="K605" s="150"/>
      <c r="L605" s="150"/>
      <c r="M605" s="139"/>
    </row>
    <row r="606" spans="1:13" ht="35.25">
      <c r="A606" s="73"/>
      <c r="B606" s="73"/>
      <c r="C606" s="73"/>
      <c r="D606" s="139"/>
      <c r="E606" s="150"/>
      <c r="F606" s="150"/>
      <c r="G606" s="150"/>
      <c r="H606" s="150"/>
      <c r="I606" s="150"/>
      <c r="J606" s="150"/>
      <c r="K606" s="150"/>
      <c r="L606" s="150"/>
      <c r="M606" s="139"/>
    </row>
    <row r="607" spans="1:13" ht="35.25">
      <c r="A607" s="73"/>
      <c r="B607" s="73"/>
      <c r="C607" s="73"/>
      <c r="D607" s="139"/>
      <c r="E607" s="150"/>
      <c r="F607" s="150"/>
      <c r="G607" s="150"/>
      <c r="H607" s="150"/>
      <c r="I607" s="150"/>
      <c r="J607" s="150"/>
      <c r="K607" s="150"/>
      <c r="L607" s="150"/>
      <c r="M607" s="139"/>
    </row>
    <row r="608" spans="1:13" ht="35.25">
      <c r="A608" s="73"/>
      <c r="B608" s="73"/>
      <c r="C608" s="73"/>
      <c r="D608" s="139"/>
      <c r="E608" s="150"/>
      <c r="F608" s="150"/>
      <c r="G608" s="150"/>
      <c r="H608" s="150"/>
      <c r="I608" s="150"/>
      <c r="J608" s="150"/>
      <c r="K608" s="150"/>
      <c r="L608" s="150"/>
      <c r="M608" s="139"/>
    </row>
    <row r="609" spans="1:13" ht="35.25">
      <c r="A609" s="73"/>
      <c r="B609" s="73"/>
      <c r="C609" s="73"/>
      <c r="D609" s="139"/>
      <c r="E609" s="150"/>
      <c r="F609" s="150"/>
      <c r="G609" s="150"/>
      <c r="H609" s="150"/>
      <c r="I609" s="150"/>
      <c r="J609" s="150"/>
      <c r="K609" s="150"/>
      <c r="L609" s="150"/>
      <c r="M609" s="139"/>
    </row>
    <row r="610" spans="1:13" ht="35.25">
      <c r="A610" s="73"/>
      <c r="B610" s="73"/>
      <c r="C610" s="73"/>
      <c r="D610" s="139"/>
      <c r="E610" s="150"/>
      <c r="F610" s="150"/>
      <c r="G610" s="150"/>
      <c r="H610" s="150"/>
      <c r="I610" s="150"/>
      <c r="J610" s="150"/>
      <c r="K610" s="150"/>
      <c r="L610" s="150"/>
      <c r="M610" s="139"/>
    </row>
    <row r="611" spans="1:13" ht="35.25">
      <c r="A611" s="73"/>
      <c r="B611" s="73"/>
      <c r="C611" s="73"/>
      <c r="D611" s="139"/>
      <c r="E611" s="150"/>
      <c r="F611" s="150"/>
      <c r="G611" s="150"/>
      <c r="H611" s="150"/>
      <c r="I611" s="150"/>
      <c r="J611" s="150"/>
      <c r="K611" s="150"/>
      <c r="L611" s="150"/>
      <c r="M611" s="139"/>
    </row>
    <row r="612" spans="1:13" ht="35.25">
      <c r="A612" s="73"/>
      <c r="B612" s="73"/>
      <c r="C612" s="73"/>
      <c r="D612" s="139"/>
      <c r="E612" s="150"/>
      <c r="F612" s="150"/>
      <c r="G612" s="150"/>
      <c r="H612" s="150"/>
      <c r="I612" s="150"/>
      <c r="J612" s="150"/>
      <c r="K612" s="150"/>
      <c r="L612" s="150"/>
      <c r="M612" s="139"/>
    </row>
    <row r="613" spans="1:13" ht="35.25">
      <c r="A613" s="73"/>
      <c r="B613" s="73"/>
      <c r="C613" s="73"/>
      <c r="D613" s="139"/>
      <c r="E613" s="150"/>
      <c r="F613" s="150"/>
      <c r="G613" s="150"/>
      <c r="H613" s="150"/>
      <c r="I613" s="150"/>
      <c r="J613" s="150"/>
      <c r="K613" s="150"/>
      <c r="L613" s="150"/>
      <c r="M613" s="139"/>
    </row>
    <row r="614" spans="1:13" ht="35.25">
      <c r="A614" s="73"/>
      <c r="B614" s="73"/>
      <c r="C614" s="73"/>
      <c r="D614" s="139"/>
      <c r="E614" s="150"/>
      <c r="F614" s="150"/>
      <c r="G614" s="150"/>
      <c r="H614" s="150"/>
      <c r="I614" s="150"/>
      <c r="J614" s="150"/>
      <c r="K614" s="150"/>
      <c r="L614" s="150"/>
      <c r="M614" s="139"/>
    </row>
    <row r="615" spans="1:13" ht="35.25">
      <c r="A615" s="73"/>
      <c r="B615" s="73"/>
      <c r="C615" s="73"/>
      <c r="D615" s="139"/>
      <c r="E615" s="150"/>
      <c r="F615" s="150"/>
      <c r="G615" s="150"/>
      <c r="H615" s="150"/>
      <c r="I615" s="150"/>
      <c r="J615" s="150"/>
      <c r="K615" s="150"/>
      <c r="L615" s="150"/>
      <c r="M615" s="139"/>
    </row>
    <row r="616" spans="1:13" ht="35.25">
      <c r="A616" s="73"/>
      <c r="B616" s="73"/>
      <c r="C616" s="73"/>
      <c r="D616" s="139"/>
      <c r="E616" s="150"/>
      <c r="F616" s="150"/>
      <c r="G616" s="150"/>
      <c r="H616" s="150"/>
      <c r="I616" s="150"/>
      <c r="J616" s="150"/>
      <c r="K616" s="150"/>
      <c r="L616" s="150"/>
      <c r="M616" s="139"/>
    </row>
    <row r="617" spans="1:13" ht="35.25">
      <c r="A617" s="73"/>
      <c r="B617" s="73"/>
      <c r="C617" s="73"/>
      <c r="D617" s="139"/>
      <c r="E617" s="150"/>
      <c r="F617" s="150"/>
      <c r="G617" s="150"/>
      <c r="H617" s="150"/>
      <c r="I617" s="150"/>
      <c r="J617" s="150"/>
      <c r="K617" s="150"/>
      <c r="L617" s="150"/>
      <c r="M617" s="139"/>
    </row>
    <row r="618" spans="1:13" ht="35.25">
      <c r="A618" s="73"/>
      <c r="B618" s="73"/>
      <c r="C618" s="73"/>
      <c r="D618" s="139"/>
      <c r="E618" s="150"/>
      <c r="F618" s="150"/>
      <c r="G618" s="150"/>
      <c r="H618" s="150"/>
      <c r="I618" s="150"/>
      <c r="J618" s="150"/>
      <c r="K618" s="150"/>
      <c r="L618" s="150"/>
      <c r="M618" s="139"/>
    </row>
    <row r="619" spans="1:13" ht="35.25">
      <c r="A619" s="73"/>
      <c r="B619" s="73"/>
      <c r="C619" s="73"/>
      <c r="D619" s="139"/>
      <c r="E619" s="150"/>
      <c r="F619" s="150"/>
      <c r="G619" s="150"/>
      <c r="H619" s="150"/>
      <c r="I619" s="150"/>
      <c r="J619" s="150"/>
      <c r="K619" s="150"/>
      <c r="L619" s="150"/>
      <c r="M619" s="139"/>
    </row>
    <row r="620" spans="1:13" ht="35.25">
      <c r="A620" s="73"/>
      <c r="B620" s="73"/>
      <c r="C620" s="73"/>
      <c r="D620" s="139"/>
      <c r="E620" s="150"/>
      <c r="F620" s="150"/>
      <c r="G620" s="150"/>
      <c r="H620" s="150"/>
      <c r="I620" s="150"/>
      <c r="J620" s="150"/>
      <c r="K620" s="150"/>
      <c r="L620" s="150"/>
      <c r="M620" s="139"/>
    </row>
    <row r="621" spans="1:13" ht="35.25">
      <c r="A621" s="73"/>
      <c r="B621" s="73"/>
      <c r="C621" s="73"/>
      <c r="D621" s="139"/>
      <c r="E621" s="150"/>
      <c r="F621" s="150"/>
      <c r="G621" s="150"/>
      <c r="H621" s="150"/>
      <c r="I621" s="150"/>
      <c r="J621" s="150"/>
      <c r="K621" s="150"/>
      <c r="L621" s="150"/>
      <c r="M621" s="139"/>
    </row>
    <row r="622" spans="1:13" ht="35.25">
      <c r="A622" s="73"/>
      <c r="B622" s="73"/>
      <c r="C622" s="73"/>
      <c r="D622" s="139"/>
      <c r="E622" s="150"/>
      <c r="F622" s="150"/>
      <c r="G622" s="150"/>
      <c r="H622" s="150"/>
      <c r="I622" s="150"/>
      <c r="J622" s="150"/>
      <c r="K622" s="150"/>
      <c r="L622" s="150"/>
      <c r="M622" s="139"/>
    </row>
    <row r="623" spans="1:13" ht="35.25">
      <c r="A623" s="73"/>
      <c r="B623" s="73"/>
      <c r="C623" s="73"/>
      <c r="D623" s="139"/>
      <c r="E623" s="150"/>
      <c r="F623" s="150"/>
      <c r="G623" s="150"/>
      <c r="H623" s="150"/>
      <c r="I623" s="150"/>
      <c r="J623" s="150"/>
      <c r="K623" s="150"/>
      <c r="L623" s="150"/>
      <c r="M623" s="139"/>
    </row>
    <row r="624" spans="1:13" ht="35.25">
      <c r="A624" s="73"/>
      <c r="B624" s="73"/>
      <c r="C624" s="73"/>
      <c r="D624" s="139"/>
      <c r="E624" s="150"/>
      <c r="F624" s="150"/>
      <c r="G624" s="150"/>
      <c r="H624" s="150"/>
      <c r="I624" s="150"/>
      <c r="J624" s="150"/>
      <c r="K624" s="150"/>
      <c r="L624" s="150"/>
      <c r="M624" s="139"/>
    </row>
    <row r="625" spans="1:13" ht="35.25">
      <c r="A625" s="73"/>
      <c r="B625" s="73"/>
      <c r="C625" s="73"/>
      <c r="D625" s="139"/>
      <c r="E625" s="150"/>
      <c r="F625" s="150"/>
      <c r="G625" s="150"/>
      <c r="H625" s="150"/>
      <c r="I625" s="150"/>
      <c r="J625" s="150"/>
      <c r="K625" s="150"/>
      <c r="L625" s="150"/>
      <c r="M625" s="139"/>
    </row>
    <row r="626" spans="1:13" ht="35.25">
      <c r="A626" s="73"/>
      <c r="B626" s="73"/>
      <c r="C626" s="73"/>
      <c r="D626" s="139"/>
      <c r="E626" s="150"/>
      <c r="F626" s="150"/>
      <c r="G626" s="150"/>
      <c r="H626" s="150"/>
      <c r="I626" s="150"/>
      <c r="J626" s="150"/>
      <c r="K626" s="150"/>
      <c r="L626" s="150"/>
      <c r="M626" s="139"/>
    </row>
    <row r="627" spans="1:13" ht="35.25">
      <c r="A627" s="73"/>
      <c r="B627" s="73"/>
      <c r="C627" s="73"/>
      <c r="D627" s="139"/>
      <c r="E627" s="150"/>
      <c r="F627" s="150"/>
      <c r="G627" s="150"/>
      <c r="H627" s="150"/>
      <c r="I627" s="150"/>
      <c r="J627" s="150"/>
      <c r="K627" s="150"/>
      <c r="L627" s="150"/>
      <c r="M627" s="139"/>
    </row>
    <row r="628" spans="1:13" ht="35.25">
      <c r="A628" s="73"/>
      <c r="B628" s="73"/>
      <c r="C628" s="73"/>
      <c r="D628" s="139"/>
      <c r="E628" s="150"/>
      <c r="F628" s="150"/>
      <c r="G628" s="150"/>
      <c r="H628" s="150"/>
      <c r="I628" s="150"/>
      <c r="J628" s="150"/>
      <c r="K628" s="150"/>
      <c r="L628" s="150"/>
      <c r="M628" s="139"/>
    </row>
    <row r="629" spans="1:13" ht="35.25">
      <c r="A629" s="73"/>
      <c r="B629" s="73"/>
      <c r="C629" s="73"/>
      <c r="D629" s="139"/>
      <c r="E629" s="150"/>
      <c r="F629" s="150"/>
      <c r="G629" s="150"/>
      <c r="H629" s="150"/>
      <c r="I629" s="150"/>
      <c r="J629" s="150"/>
      <c r="K629" s="150"/>
      <c r="L629" s="150"/>
      <c r="M629" s="139"/>
    </row>
    <row r="630" spans="1:13" ht="35.25">
      <c r="A630" s="73"/>
      <c r="B630" s="73"/>
      <c r="C630" s="73"/>
      <c r="D630" s="139"/>
      <c r="E630" s="150"/>
      <c r="F630" s="150"/>
      <c r="G630" s="150"/>
      <c r="H630" s="150"/>
      <c r="I630" s="150"/>
      <c r="J630" s="150"/>
      <c r="K630" s="150"/>
      <c r="L630" s="150"/>
      <c r="M630" s="139"/>
    </row>
    <row r="631" spans="1:13" ht="35.25">
      <c r="A631" s="73"/>
      <c r="B631" s="73"/>
      <c r="C631" s="73"/>
      <c r="D631" s="139"/>
      <c r="E631" s="150"/>
      <c r="F631" s="150"/>
      <c r="G631" s="150"/>
      <c r="H631" s="150"/>
      <c r="I631" s="150"/>
      <c r="J631" s="150"/>
      <c r="K631" s="150"/>
      <c r="L631" s="150"/>
      <c r="M631" s="139"/>
    </row>
    <row r="632" spans="1:13" ht="35.25">
      <c r="A632" s="73"/>
      <c r="B632" s="73"/>
      <c r="C632" s="73"/>
      <c r="D632" s="139"/>
      <c r="E632" s="150"/>
      <c r="F632" s="150"/>
      <c r="G632" s="150"/>
      <c r="H632" s="150"/>
      <c r="I632" s="150"/>
      <c r="J632" s="150"/>
      <c r="K632" s="150"/>
      <c r="L632" s="150"/>
      <c r="M632" s="139"/>
    </row>
    <row r="633" spans="1:13" ht="35.25">
      <c r="A633" s="73"/>
      <c r="B633" s="73"/>
      <c r="C633" s="73"/>
      <c r="D633" s="139"/>
      <c r="E633" s="150"/>
      <c r="F633" s="150"/>
      <c r="G633" s="150"/>
      <c r="H633" s="150"/>
      <c r="I633" s="150"/>
      <c r="J633" s="150"/>
      <c r="K633" s="150"/>
      <c r="L633" s="150"/>
      <c r="M633" s="139"/>
    </row>
    <row r="634" spans="1:13" ht="35.25">
      <c r="A634" s="73"/>
      <c r="B634" s="73"/>
      <c r="C634" s="73"/>
      <c r="D634" s="139"/>
      <c r="E634" s="150"/>
      <c r="F634" s="150"/>
      <c r="G634" s="150"/>
      <c r="H634" s="150"/>
      <c r="I634" s="150"/>
      <c r="J634" s="150"/>
      <c r="K634" s="150"/>
      <c r="L634" s="150"/>
      <c r="M634" s="139"/>
    </row>
    <row r="635" spans="1:13" ht="35.25">
      <c r="A635" s="73"/>
      <c r="B635" s="73"/>
      <c r="C635" s="73"/>
      <c r="D635" s="139"/>
      <c r="E635" s="150"/>
      <c r="F635" s="150"/>
      <c r="G635" s="150"/>
      <c r="H635" s="150"/>
      <c r="I635" s="150"/>
      <c r="J635" s="150"/>
      <c r="K635" s="150"/>
      <c r="L635" s="150"/>
      <c r="M635" s="139"/>
    </row>
    <row r="636" spans="1:13" ht="35.25">
      <c r="A636" s="73"/>
      <c r="B636" s="73"/>
      <c r="C636" s="73"/>
      <c r="D636" s="139"/>
      <c r="E636" s="150"/>
      <c r="F636" s="150"/>
      <c r="G636" s="150"/>
      <c r="H636" s="150"/>
      <c r="I636" s="150"/>
      <c r="J636" s="150"/>
      <c r="K636" s="150"/>
      <c r="L636" s="150"/>
      <c r="M636" s="139"/>
    </row>
    <row r="637" spans="1:13" ht="35.25">
      <c r="A637" s="73"/>
      <c r="B637" s="73"/>
      <c r="C637" s="73"/>
      <c r="D637" s="139"/>
      <c r="E637" s="150"/>
      <c r="F637" s="150"/>
      <c r="G637" s="150"/>
      <c r="H637" s="150"/>
      <c r="I637" s="150"/>
      <c r="J637" s="150"/>
      <c r="K637" s="150"/>
      <c r="L637" s="150"/>
      <c r="M637" s="139"/>
    </row>
    <row r="638" spans="1:13" ht="35.25">
      <c r="A638" s="73"/>
      <c r="B638" s="73"/>
      <c r="C638" s="73"/>
      <c r="D638" s="139"/>
      <c r="E638" s="150"/>
      <c r="F638" s="150"/>
      <c r="G638" s="150"/>
      <c r="H638" s="150"/>
      <c r="I638" s="150"/>
      <c r="J638" s="150"/>
      <c r="K638" s="150"/>
      <c r="L638" s="150"/>
      <c r="M638" s="139"/>
    </row>
    <row r="639" spans="1:13" ht="35.25">
      <c r="A639" s="73"/>
      <c r="B639" s="73"/>
      <c r="C639" s="73"/>
      <c r="D639" s="139"/>
      <c r="E639" s="150"/>
      <c r="F639" s="150"/>
      <c r="G639" s="150"/>
      <c r="H639" s="150"/>
      <c r="I639" s="150"/>
      <c r="J639" s="150"/>
      <c r="K639" s="150"/>
      <c r="L639" s="150"/>
      <c r="M639" s="139"/>
    </row>
    <row r="640" spans="1:13" ht="35.25">
      <c r="A640" s="73"/>
      <c r="B640" s="73"/>
      <c r="C640" s="73"/>
      <c r="D640" s="139"/>
      <c r="E640" s="150"/>
      <c r="F640" s="150"/>
      <c r="G640" s="150"/>
      <c r="H640" s="150"/>
      <c r="I640" s="150"/>
      <c r="J640" s="150"/>
      <c r="K640" s="150"/>
      <c r="L640" s="150"/>
      <c r="M640" s="139"/>
    </row>
    <row r="641" spans="1:13" ht="35.25">
      <c r="A641" s="73"/>
      <c r="B641" s="73"/>
      <c r="C641" s="73"/>
      <c r="D641" s="139"/>
      <c r="E641" s="150"/>
      <c r="F641" s="150"/>
      <c r="G641" s="150"/>
      <c r="H641" s="150"/>
      <c r="I641" s="150"/>
      <c r="J641" s="150"/>
      <c r="K641" s="150"/>
      <c r="L641" s="150"/>
      <c r="M641" s="139"/>
    </row>
    <row r="642" spans="1:13" ht="35.25">
      <c r="A642" s="73"/>
      <c r="B642" s="73"/>
      <c r="C642" s="73"/>
      <c r="D642" s="139"/>
      <c r="E642" s="150"/>
      <c r="F642" s="150"/>
      <c r="G642" s="150"/>
      <c r="H642" s="150"/>
      <c r="I642" s="150"/>
      <c r="J642" s="150"/>
      <c r="K642" s="150"/>
      <c r="L642" s="150"/>
      <c r="M642" s="139"/>
    </row>
    <row r="643" spans="1:13" ht="35.25">
      <c r="A643" s="73"/>
      <c r="B643" s="73"/>
      <c r="C643" s="73"/>
      <c r="D643" s="139"/>
      <c r="E643" s="150"/>
      <c r="F643" s="150"/>
      <c r="G643" s="150"/>
      <c r="H643" s="150"/>
      <c r="I643" s="150"/>
      <c r="J643" s="150"/>
      <c r="K643" s="150"/>
      <c r="L643" s="150"/>
      <c r="M643" s="139"/>
    </row>
    <row r="644" spans="1:13" ht="35.25">
      <c r="A644" s="73"/>
      <c r="B644" s="73"/>
      <c r="C644" s="73"/>
      <c r="D644" s="139"/>
      <c r="E644" s="150"/>
      <c r="F644" s="150"/>
      <c r="G644" s="150"/>
      <c r="H644" s="150"/>
      <c r="I644" s="150"/>
      <c r="J644" s="150"/>
      <c r="K644" s="150"/>
      <c r="L644" s="150"/>
      <c r="M644" s="139"/>
    </row>
    <row r="645" spans="1:13" ht="35.25">
      <c r="A645" s="73"/>
      <c r="B645" s="73"/>
      <c r="C645" s="73"/>
      <c r="D645" s="139"/>
      <c r="E645" s="150"/>
      <c r="F645" s="150"/>
      <c r="G645" s="150"/>
      <c r="H645" s="150"/>
      <c r="I645" s="150"/>
      <c r="J645" s="150"/>
      <c r="K645" s="150"/>
      <c r="L645" s="150"/>
      <c r="M645" s="139"/>
    </row>
    <row r="646" spans="1:13" ht="35.25">
      <c r="A646" s="73"/>
      <c r="B646" s="73"/>
      <c r="C646" s="73"/>
      <c r="D646" s="139"/>
      <c r="E646" s="150"/>
      <c r="F646" s="150"/>
      <c r="G646" s="150"/>
      <c r="H646" s="150"/>
      <c r="I646" s="150"/>
      <c r="J646" s="150"/>
      <c r="K646" s="150"/>
      <c r="L646" s="150"/>
      <c r="M646" s="139"/>
    </row>
    <row r="647" spans="1:13" ht="35.25">
      <c r="A647" s="73"/>
      <c r="B647" s="73"/>
      <c r="C647" s="73"/>
      <c r="D647" s="139"/>
      <c r="E647" s="150"/>
      <c r="F647" s="150"/>
      <c r="G647" s="150"/>
      <c r="H647" s="150"/>
      <c r="I647" s="150"/>
      <c r="J647" s="150"/>
      <c r="K647" s="150"/>
      <c r="L647" s="150"/>
      <c r="M647" s="139"/>
    </row>
    <row r="648" spans="1:13" ht="35.25">
      <c r="A648" s="73"/>
      <c r="B648" s="73"/>
      <c r="C648" s="73"/>
      <c r="D648" s="139"/>
      <c r="E648" s="150"/>
      <c r="F648" s="150"/>
      <c r="G648" s="150"/>
      <c r="H648" s="150"/>
      <c r="I648" s="150"/>
      <c r="J648" s="150"/>
      <c r="K648" s="150"/>
      <c r="L648" s="150"/>
      <c r="M648" s="139"/>
    </row>
    <row r="649" spans="1:13" ht="35.25">
      <c r="A649" s="73"/>
      <c r="B649" s="73"/>
      <c r="C649" s="73"/>
      <c r="D649" s="139"/>
      <c r="E649" s="150"/>
      <c r="F649" s="150"/>
      <c r="G649" s="150"/>
      <c r="H649" s="150"/>
      <c r="I649" s="150"/>
      <c r="J649" s="150"/>
      <c r="K649" s="150"/>
      <c r="L649" s="150"/>
      <c r="M649" s="139"/>
    </row>
    <row r="650" spans="1:13" ht="35.25">
      <c r="A650" s="73"/>
      <c r="B650" s="73"/>
      <c r="C650" s="73"/>
      <c r="D650" s="139"/>
      <c r="E650" s="150"/>
      <c r="F650" s="150"/>
      <c r="G650" s="150"/>
      <c r="H650" s="150"/>
      <c r="I650" s="150"/>
      <c r="J650" s="150"/>
      <c r="K650" s="150"/>
      <c r="L650" s="150"/>
      <c r="M650" s="139"/>
    </row>
    <row r="651" spans="1:13" ht="35.25">
      <c r="A651" s="73"/>
      <c r="B651" s="73"/>
      <c r="C651" s="73"/>
      <c r="D651" s="139"/>
      <c r="E651" s="150"/>
      <c r="F651" s="150"/>
      <c r="G651" s="150"/>
      <c r="H651" s="150"/>
      <c r="I651" s="150"/>
      <c r="J651" s="150"/>
      <c r="K651" s="150"/>
      <c r="L651" s="150"/>
      <c r="M651" s="139"/>
    </row>
    <row r="652" spans="1:13" ht="35.25">
      <c r="A652" s="73"/>
      <c r="B652" s="73"/>
      <c r="C652" s="73"/>
      <c r="D652" s="139"/>
      <c r="E652" s="150"/>
      <c r="F652" s="150"/>
      <c r="G652" s="150"/>
      <c r="H652" s="150"/>
      <c r="I652" s="150"/>
      <c r="J652" s="150"/>
      <c r="K652" s="150"/>
      <c r="L652" s="150"/>
      <c r="M652" s="139"/>
    </row>
    <row r="653" spans="1:13" ht="35.25">
      <c r="A653" s="73"/>
      <c r="B653" s="73"/>
      <c r="C653" s="73"/>
      <c r="D653" s="139"/>
      <c r="E653" s="150"/>
      <c r="F653" s="150"/>
      <c r="G653" s="150"/>
      <c r="H653" s="150"/>
      <c r="I653" s="150"/>
      <c r="J653" s="150"/>
      <c r="K653" s="150"/>
      <c r="L653" s="150"/>
      <c r="M653" s="139"/>
    </row>
    <row r="654" spans="1:13" ht="35.25">
      <c r="A654" s="73"/>
      <c r="B654" s="73"/>
      <c r="C654" s="73"/>
      <c r="D654" s="139"/>
      <c r="E654" s="150"/>
      <c r="F654" s="150"/>
      <c r="G654" s="150"/>
      <c r="H654" s="150"/>
      <c r="I654" s="150"/>
      <c r="J654" s="150"/>
      <c r="K654" s="150"/>
      <c r="L654" s="150"/>
      <c r="M654" s="139"/>
    </row>
    <row r="655" spans="1:13" ht="35.25">
      <c r="A655" s="73"/>
      <c r="B655" s="73"/>
      <c r="C655" s="73"/>
      <c r="D655" s="139"/>
      <c r="E655" s="150"/>
      <c r="F655" s="150"/>
      <c r="G655" s="150"/>
      <c r="H655" s="150"/>
      <c r="I655" s="150"/>
      <c r="J655" s="150"/>
      <c r="K655" s="150"/>
      <c r="L655" s="150"/>
      <c r="M655" s="139"/>
    </row>
    <row r="656" spans="1:13" ht="35.25">
      <c r="A656" s="73"/>
      <c r="B656" s="73"/>
      <c r="C656" s="73"/>
      <c r="D656" s="139"/>
      <c r="E656" s="150"/>
      <c r="F656" s="150"/>
      <c r="G656" s="150"/>
      <c r="H656" s="150"/>
      <c r="I656" s="150"/>
      <c r="J656" s="150"/>
      <c r="K656" s="150"/>
      <c r="L656" s="150"/>
      <c r="M656" s="139"/>
    </row>
    <row r="657" spans="1:13" ht="35.25">
      <c r="A657" s="73"/>
      <c r="B657" s="73"/>
      <c r="C657" s="73"/>
      <c r="D657" s="139"/>
      <c r="E657" s="150"/>
      <c r="F657" s="150"/>
      <c r="G657" s="150"/>
      <c r="H657" s="150"/>
      <c r="I657" s="150"/>
      <c r="J657" s="150"/>
      <c r="K657" s="150"/>
      <c r="L657" s="150"/>
      <c r="M657" s="139"/>
    </row>
    <row r="658" spans="1:13" ht="35.25">
      <c r="A658" s="73"/>
      <c r="B658" s="73"/>
      <c r="C658" s="73"/>
      <c r="D658" s="139"/>
      <c r="E658" s="150"/>
      <c r="F658" s="150"/>
      <c r="G658" s="150"/>
      <c r="H658" s="150"/>
      <c r="I658" s="150"/>
      <c r="J658" s="150"/>
      <c r="K658" s="150"/>
      <c r="L658" s="150"/>
      <c r="M658" s="139"/>
    </row>
    <row r="659" spans="1:13" ht="35.25">
      <c r="A659" s="73"/>
      <c r="B659" s="73"/>
      <c r="C659" s="73"/>
      <c r="D659" s="139"/>
      <c r="E659" s="150"/>
      <c r="F659" s="150"/>
      <c r="G659" s="150"/>
      <c r="H659" s="150"/>
      <c r="I659" s="150"/>
      <c r="J659" s="150"/>
      <c r="K659" s="150"/>
      <c r="L659" s="150"/>
      <c r="M659" s="139"/>
    </row>
    <row r="660" spans="1:13" ht="35.25">
      <c r="A660" s="73"/>
      <c r="B660" s="73"/>
      <c r="C660" s="73"/>
      <c r="D660" s="139"/>
      <c r="E660" s="150"/>
      <c r="F660" s="150"/>
      <c r="G660" s="150"/>
      <c r="H660" s="150"/>
      <c r="I660" s="150"/>
      <c r="J660" s="150"/>
      <c r="K660" s="150"/>
      <c r="L660" s="150"/>
      <c r="M660" s="139"/>
    </row>
    <row r="661" spans="1:13" ht="35.25">
      <c r="A661" s="73"/>
      <c r="B661" s="73"/>
      <c r="C661" s="73"/>
      <c r="D661" s="139"/>
      <c r="E661" s="150"/>
      <c r="F661" s="150"/>
      <c r="G661" s="150"/>
      <c r="H661" s="150"/>
      <c r="I661" s="150"/>
      <c r="J661" s="150"/>
      <c r="K661" s="150"/>
      <c r="L661" s="150"/>
      <c r="M661" s="139"/>
    </row>
    <row r="662" spans="1:13" ht="35.25">
      <c r="A662" s="73"/>
      <c r="B662" s="73"/>
      <c r="C662" s="73"/>
      <c r="D662" s="139"/>
      <c r="E662" s="150"/>
      <c r="F662" s="150"/>
      <c r="G662" s="150"/>
      <c r="H662" s="150"/>
      <c r="I662" s="150"/>
      <c r="J662" s="150"/>
      <c r="K662" s="150"/>
      <c r="L662" s="150"/>
      <c r="M662" s="139"/>
    </row>
    <row r="663" spans="1:13" ht="35.25">
      <c r="A663" s="73"/>
      <c r="B663" s="73"/>
      <c r="C663" s="73"/>
      <c r="D663" s="139"/>
      <c r="E663" s="150"/>
      <c r="F663" s="150"/>
      <c r="G663" s="150"/>
      <c r="H663" s="150"/>
      <c r="I663" s="150"/>
      <c r="J663" s="150"/>
      <c r="K663" s="150"/>
      <c r="L663" s="150"/>
      <c r="M663" s="139"/>
    </row>
    <row r="664" spans="1:13" ht="35.25">
      <c r="A664" s="73"/>
      <c r="B664" s="73"/>
      <c r="C664" s="73"/>
      <c r="D664" s="139"/>
      <c r="E664" s="150"/>
      <c r="F664" s="150"/>
      <c r="G664" s="150"/>
      <c r="H664" s="150"/>
      <c r="I664" s="150"/>
      <c r="J664" s="150"/>
      <c r="K664" s="150"/>
      <c r="L664" s="150"/>
      <c r="M664" s="139"/>
    </row>
    <row r="665" spans="1:13" ht="35.25">
      <c r="A665" s="73"/>
      <c r="B665" s="73"/>
      <c r="C665" s="73"/>
      <c r="D665" s="139"/>
      <c r="E665" s="150"/>
      <c r="F665" s="150"/>
      <c r="G665" s="150"/>
      <c r="H665" s="150"/>
      <c r="I665" s="150"/>
      <c r="J665" s="150"/>
      <c r="K665" s="150"/>
      <c r="L665" s="150"/>
      <c r="M665" s="139"/>
    </row>
    <row r="666" spans="1:13" ht="35.25">
      <c r="A666" s="73"/>
      <c r="B666" s="73"/>
      <c r="C666" s="73"/>
      <c r="D666" s="139"/>
      <c r="E666" s="150"/>
      <c r="F666" s="150"/>
      <c r="G666" s="150"/>
      <c r="H666" s="150"/>
      <c r="I666" s="150"/>
      <c r="J666" s="150"/>
      <c r="K666" s="150"/>
      <c r="L666" s="150"/>
      <c r="M666" s="139"/>
    </row>
    <row r="667" spans="1:13" ht="35.25">
      <c r="A667" s="73"/>
      <c r="B667" s="73"/>
      <c r="C667" s="73"/>
      <c r="D667" s="139"/>
      <c r="E667" s="150"/>
      <c r="F667" s="150"/>
      <c r="G667" s="150"/>
      <c r="H667" s="150"/>
      <c r="I667" s="150"/>
      <c r="J667" s="150"/>
      <c r="K667" s="150"/>
      <c r="L667" s="150"/>
      <c r="M667" s="139"/>
    </row>
    <row r="668" spans="1:13" ht="35.25">
      <c r="A668" s="73"/>
      <c r="B668" s="73"/>
      <c r="C668" s="73"/>
      <c r="D668" s="139"/>
      <c r="E668" s="150"/>
      <c r="F668" s="150"/>
      <c r="G668" s="150"/>
      <c r="H668" s="150"/>
      <c r="I668" s="150"/>
      <c r="J668" s="150"/>
      <c r="K668" s="150"/>
      <c r="L668" s="150"/>
      <c r="M668" s="139"/>
    </row>
    <row r="669" spans="1:13" ht="35.25">
      <c r="A669" s="73"/>
      <c r="B669" s="73"/>
      <c r="C669" s="73"/>
      <c r="D669" s="139"/>
      <c r="E669" s="150"/>
      <c r="F669" s="150"/>
      <c r="G669" s="150"/>
      <c r="H669" s="150"/>
      <c r="I669" s="150"/>
      <c r="J669" s="150"/>
      <c r="K669" s="150"/>
      <c r="L669" s="150"/>
      <c r="M669" s="139"/>
    </row>
    <row r="670" spans="1:13" ht="35.25">
      <c r="A670" s="73"/>
      <c r="B670" s="73"/>
      <c r="C670" s="73"/>
      <c r="D670" s="139"/>
      <c r="E670" s="150"/>
      <c r="F670" s="150"/>
      <c r="G670" s="150"/>
      <c r="H670" s="150"/>
      <c r="I670" s="150"/>
      <c r="J670" s="150"/>
      <c r="K670" s="150"/>
      <c r="L670" s="150"/>
      <c r="M670" s="139"/>
    </row>
    <row r="671" spans="1:13" ht="35.25">
      <c r="A671" s="73"/>
      <c r="B671" s="73"/>
      <c r="C671" s="73"/>
      <c r="D671" s="139"/>
      <c r="E671" s="150"/>
      <c r="F671" s="150"/>
      <c r="G671" s="150"/>
      <c r="H671" s="150"/>
      <c r="I671" s="150"/>
      <c r="J671" s="150"/>
      <c r="K671" s="150"/>
      <c r="L671" s="150"/>
      <c r="M671" s="139"/>
    </row>
    <row r="672" spans="1:13" ht="35.25">
      <c r="A672" s="73"/>
      <c r="B672" s="73"/>
      <c r="C672" s="73"/>
      <c r="D672" s="139"/>
      <c r="E672" s="150"/>
      <c r="F672" s="150"/>
      <c r="G672" s="150"/>
      <c r="H672" s="150"/>
      <c r="I672" s="150"/>
      <c r="J672" s="150"/>
      <c r="K672" s="150"/>
      <c r="L672" s="150"/>
      <c r="M672" s="139"/>
    </row>
    <row r="673" spans="1:13" ht="35.25">
      <c r="A673" s="73"/>
      <c r="B673" s="73"/>
      <c r="C673" s="73"/>
      <c r="D673" s="139"/>
      <c r="E673" s="150"/>
      <c r="F673" s="150"/>
      <c r="G673" s="150"/>
      <c r="H673" s="150"/>
      <c r="I673" s="150"/>
      <c r="J673" s="150"/>
      <c r="K673" s="150"/>
      <c r="L673" s="150"/>
      <c r="M673" s="139"/>
    </row>
    <row r="674" spans="1:13" ht="35.25">
      <c r="A674" s="73"/>
      <c r="B674" s="73"/>
      <c r="C674" s="73"/>
      <c r="D674" s="139"/>
      <c r="E674" s="150"/>
      <c r="F674" s="150"/>
      <c r="G674" s="150"/>
      <c r="H674" s="150"/>
      <c r="I674" s="150"/>
      <c r="J674" s="150"/>
      <c r="K674" s="150"/>
      <c r="L674" s="150"/>
      <c r="M674" s="139"/>
    </row>
    <row r="675" spans="1:13" ht="35.25">
      <c r="A675" s="73"/>
      <c r="B675" s="73"/>
      <c r="C675" s="73"/>
      <c r="D675" s="139"/>
      <c r="E675" s="150"/>
      <c r="F675" s="150"/>
      <c r="G675" s="150"/>
      <c r="H675" s="150"/>
      <c r="I675" s="150"/>
      <c r="J675" s="150"/>
      <c r="K675" s="150"/>
      <c r="L675" s="150"/>
      <c r="M675" s="139"/>
    </row>
    <row r="676" spans="1:13" ht="35.25">
      <c r="A676" s="73"/>
      <c r="B676" s="73"/>
      <c r="C676" s="73"/>
      <c r="D676" s="139"/>
      <c r="E676" s="150"/>
      <c r="F676" s="150"/>
      <c r="G676" s="150"/>
      <c r="H676" s="150"/>
      <c r="I676" s="150"/>
      <c r="J676" s="150"/>
      <c r="K676" s="150"/>
      <c r="L676" s="150"/>
      <c r="M676" s="139"/>
    </row>
    <row r="677" spans="1:13" ht="35.25">
      <c r="A677" s="73"/>
      <c r="B677" s="73"/>
      <c r="C677" s="73"/>
      <c r="D677" s="139"/>
      <c r="E677" s="150"/>
      <c r="F677" s="150"/>
      <c r="G677" s="150"/>
      <c r="H677" s="150"/>
      <c r="I677" s="150"/>
      <c r="J677" s="150"/>
      <c r="K677" s="150"/>
      <c r="L677" s="150"/>
      <c r="M677" s="139"/>
    </row>
    <row r="678" spans="1:13" ht="35.25">
      <c r="A678" s="73"/>
      <c r="B678" s="73"/>
      <c r="C678" s="73"/>
      <c r="D678" s="139"/>
      <c r="E678" s="150"/>
      <c r="F678" s="150"/>
      <c r="G678" s="150"/>
      <c r="H678" s="150"/>
      <c r="I678" s="150"/>
      <c r="J678" s="150"/>
      <c r="K678" s="150"/>
      <c r="L678" s="150"/>
      <c r="M678" s="139"/>
    </row>
    <row r="679" spans="1:13" ht="35.25">
      <c r="A679" s="73"/>
      <c r="B679" s="73"/>
      <c r="C679" s="73"/>
      <c r="D679" s="139"/>
      <c r="E679" s="150"/>
      <c r="F679" s="150"/>
      <c r="G679" s="150"/>
      <c r="H679" s="150"/>
      <c r="I679" s="150"/>
      <c r="J679" s="150"/>
      <c r="K679" s="150"/>
      <c r="L679" s="150"/>
      <c r="M679" s="139"/>
    </row>
    <row r="680" spans="1:13" ht="35.25">
      <c r="A680" s="73"/>
      <c r="B680" s="73"/>
      <c r="C680" s="73"/>
      <c r="D680" s="139"/>
      <c r="E680" s="150"/>
      <c r="F680" s="150"/>
      <c r="G680" s="150"/>
      <c r="H680" s="150"/>
      <c r="I680" s="150"/>
      <c r="J680" s="150"/>
      <c r="K680" s="150"/>
      <c r="L680" s="150"/>
      <c r="M680" s="139"/>
    </row>
    <row r="681" spans="1:13" ht="35.25">
      <c r="A681" s="73"/>
      <c r="B681" s="73"/>
      <c r="C681" s="73"/>
      <c r="D681" s="139"/>
      <c r="E681" s="150"/>
      <c r="F681" s="150"/>
      <c r="G681" s="150"/>
      <c r="H681" s="150"/>
      <c r="I681" s="150"/>
      <c r="J681" s="150"/>
      <c r="K681" s="150"/>
      <c r="L681" s="150"/>
      <c r="M681" s="139"/>
    </row>
    <row r="682" spans="1:13" ht="35.25">
      <c r="A682" s="73"/>
      <c r="B682" s="73"/>
      <c r="C682" s="73"/>
      <c r="D682" s="139"/>
      <c r="E682" s="150"/>
      <c r="F682" s="150"/>
      <c r="G682" s="150"/>
      <c r="H682" s="150"/>
      <c r="I682" s="150"/>
      <c r="J682" s="150"/>
      <c r="K682" s="150"/>
      <c r="L682" s="150"/>
      <c r="M682" s="139"/>
    </row>
    <row r="683" spans="1:13" ht="35.25">
      <c r="A683" s="73"/>
      <c r="B683" s="73"/>
      <c r="C683" s="73"/>
      <c r="D683" s="139"/>
      <c r="E683" s="150"/>
      <c r="F683" s="150"/>
      <c r="G683" s="150"/>
      <c r="H683" s="150"/>
      <c r="I683" s="150"/>
      <c r="J683" s="150"/>
      <c r="K683" s="150"/>
      <c r="L683" s="150"/>
      <c r="M683" s="139"/>
    </row>
    <row r="684" spans="1:13" ht="35.25">
      <c r="A684" s="73"/>
      <c r="B684" s="73"/>
      <c r="C684" s="73"/>
      <c r="D684" s="139"/>
      <c r="E684" s="150"/>
      <c r="F684" s="150"/>
      <c r="G684" s="150"/>
      <c r="H684" s="150"/>
      <c r="I684" s="150"/>
      <c r="J684" s="150"/>
      <c r="K684" s="150"/>
      <c r="L684" s="150"/>
      <c r="M684" s="139"/>
    </row>
    <row r="685" spans="1:13" ht="35.25">
      <c r="A685" s="73"/>
      <c r="B685" s="73"/>
      <c r="C685" s="73"/>
      <c r="D685" s="139"/>
      <c r="E685" s="150"/>
      <c r="F685" s="150"/>
      <c r="G685" s="150"/>
      <c r="H685" s="150"/>
      <c r="I685" s="150"/>
      <c r="J685" s="150"/>
      <c r="K685" s="150"/>
      <c r="L685" s="150"/>
      <c r="M685" s="139"/>
    </row>
    <row r="686" spans="1:13" ht="35.25">
      <c r="A686" s="73"/>
      <c r="B686" s="73"/>
      <c r="C686" s="73"/>
      <c r="D686" s="139"/>
      <c r="E686" s="150"/>
      <c r="F686" s="150"/>
      <c r="G686" s="150"/>
      <c r="H686" s="150"/>
      <c r="I686" s="150"/>
      <c r="J686" s="150"/>
      <c r="K686" s="150"/>
      <c r="L686" s="150"/>
      <c r="M686" s="139"/>
    </row>
    <row r="687" spans="1:13" ht="35.25">
      <c r="A687" s="73"/>
      <c r="B687" s="73"/>
      <c r="C687" s="73"/>
      <c r="D687" s="139"/>
      <c r="E687" s="150"/>
      <c r="F687" s="150"/>
      <c r="G687" s="150"/>
      <c r="H687" s="150"/>
      <c r="I687" s="150"/>
      <c r="J687" s="150"/>
      <c r="K687" s="150"/>
      <c r="L687" s="150"/>
      <c r="M687" s="139"/>
    </row>
    <row r="688" spans="1:13" ht="35.25">
      <c r="A688" s="73"/>
      <c r="B688" s="73"/>
      <c r="C688" s="73"/>
      <c r="D688" s="139"/>
      <c r="E688" s="150"/>
      <c r="F688" s="150"/>
      <c r="G688" s="150"/>
      <c r="H688" s="150"/>
      <c r="I688" s="150"/>
      <c r="J688" s="150"/>
      <c r="K688" s="150"/>
      <c r="L688" s="150"/>
      <c r="M688" s="139"/>
    </row>
    <row r="689" spans="1:13" ht="35.25">
      <c r="A689" s="73"/>
      <c r="B689" s="73"/>
      <c r="C689" s="73"/>
      <c r="D689" s="139"/>
      <c r="E689" s="150"/>
      <c r="F689" s="150"/>
      <c r="G689" s="150"/>
      <c r="H689" s="150"/>
      <c r="I689" s="150"/>
      <c r="J689" s="150"/>
      <c r="K689" s="150"/>
      <c r="L689" s="150"/>
      <c r="M689" s="139"/>
    </row>
    <row r="690" spans="1:13" ht="35.25">
      <c r="A690" s="73"/>
      <c r="B690" s="73"/>
      <c r="C690" s="73"/>
      <c r="D690" s="139"/>
      <c r="E690" s="150"/>
      <c r="F690" s="150"/>
      <c r="G690" s="150"/>
      <c r="H690" s="150"/>
      <c r="I690" s="150"/>
      <c r="J690" s="150"/>
      <c r="K690" s="150"/>
      <c r="L690" s="150"/>
      <c r="M690" s="139"/>
    </row>
    <row r="691" spans="1:13" ht="35.25">
      <c r="A691" s="73"/>
      <c r="B691" s="73"/>
      <c r="C691" s="73"/>
      <c r="D691" s="139"/>
      <c r="E691" s="150"/>
      <c r="F691" s="150"/>
      <c r="G691" s="150"/>
      <c r="H691" s="150"/>
      <c r="I691" s="150"/>
      <c r="J691" s="150"/>
      <c r="K691" s="150"/>
      <c r="L691" s="150"/>
      <c r="M691" s="139"/>
    </row>
    <row r="692" spans="1:13" ht="35.25">
      <c r="A692" s="73"/>
      <c r="B692" s="73"/>
      <c r="C692" s="73"/>
      <c r="D692" s="139"/>
      <c r="E692" s="150"/>
      <c r="F692" s="150"/>
      <c r="G692" s="150"/>
      <c r="H692" s="150"/>
      <c r="I692" s="150"/>
      <c r="J692" s="150"/>
      <c r="K692" s="150"/>
      <c r="L692" s="150"/>
      <c r="M692" s="139"/>
    </row>
    <row r="693" spans="1:13" ht="35.25">
      <c r="A693" s="73"/>
      <c r="B693" s="73"/>
      <c r="C693" s="73"/>
      <c r="D693" s="139"/>
      <c r="E693" s="150"/>
      <c r="F693" s="150"/>
      <c r="G693" s="150"/>
      <c r="H693" s="150"/>
      <c r="I693" s="150"/>
      <c r="J693" s="150"/>
      <c r="K693" s="150"/>
      <c r="L693" s="150"/>
      <c r="M693" s="139"/>
    </row>
    <row r="694" spans="1:13" ht="35.25">
      <c r="A694" s="73"/>
      <c r="B694" s="73"/>
      <c r="C694" s="73"/>
      <c r="D694" s="139"/>
      <c r="E694" s="150"/>
      <c r="F694" s="150"/>
      <c r="G694" s="150"/>
      <c r="H694" s="150"/>
      <c r="I694" s="150"/>
      <c r="J694" s="150"/>
      <c r="K694" s="150"/>
      <c r="L694" s="150"/>
      <c r="M694" s="139"/>
    </row>
    <row r="695" spans="1:13" ht="35.25">
      <c r="A695" s="73"/>
      <c r="B695" s="73"/>
      <c r="C695" s="73"/>
      <c r="D695" s="139"/>
      <c r="E695" s="150"/>
      <c r="F695" s="150"/>
      <c r="G695" s="150"/>
      <c r="H695" s="150"/>
      <c r="I695" s="150"/>
      <c r="J695" s="150"/>
      <c r="K695" s="150"/>
      <c r="L695" s="150"/>
      <c r="M695" s="139"/>
    </row>
    <row r="696" spans="1:13" ht="35.25">
      <c r="A696" s="73"/>
      <c r="B696" s="73"/>
      <c r="C696" s="73"/>
      <c r="D696" s="139"/>
      <c r="E696" s="150"/>
      <c r="F696" s="150"/>
      <c r="G696" s="150"/>
      <c r="H696" s="150"/>
      <c r="I696" s="150"/>
      <c r="J696" s="150"/>
      <c r="K696" s="150"/>
      <c r="L696" s="150"/>
      <c r="M696" s="139"/>
    </row>
    <row r="697" spans="1:13" ht="35.25">
      <c r="A697" s="73"/>
      <c r="B697" s="73"/>
      <c r="C697" s="73"/>
      <c r="D697" s="139"/>
      <c r="E697" s="150"/>
      <c r="F697" s="150"/>
      <c r="G697" s="150"/>
      <c r="H697" s="150"/>
      <c r="I697" s="150"/>
      <c r="J697" s="150"/>
      <c r="K697" s="150"/>
      <c r="L697" s="150"/>
      <c r="M697" s="139"/>
    </row>
    <row r="698" spans="1:13" ht="35.25">
      <c r="A698" s="73"/>
      <c r="B698" s="73"/>
      <c r="C698" s="73"/>
      <c r="D698" s="139"/>
      <c r="E698" s="150"/>
      <c r="F698" s="150"/>
      <c r="G698" s="150"/>
      <c r="H698" s="150"/>
      <c r="I698" s="150"/>
      <c r="J698" s="150"/>
      <c r="K698" s="150"/>
      <c r="L698" s="150"/>
      <c r="M698" s="139"/>
    </row>
    <row r="699" spans="1:13" ht="35.25">
      <c r="A699" s="73"/>
      <c r="B699" s="73"/>
      <c r="C699" s="73"/>
      <c r="D699" s="139"/>
      <c r="E699" s="150"/>
      <c r="F699" s="150"/>
      <c r="G699" s="150"/>
      <c r="H699" s="150"/>
      <c r="I699" s="150"/>
      <c r="J699" s="150"/>
      <c r="K699" s="150"/>
      <c r="L699" s="150"/>
      <c r="M699" s="139"/>
    </row>
    <row r="700" spans="1:13" ht="35.25">
      <c r="A700" s="73"/>
      <c r="B700" s="73"/>
      <c r="C700" s="73"/>
      <c r="D700" s="139"/>
      <c r="E700" s="150"/>
      <c r="F700" s="150"/>
      <c r="G700" s="150"/>
      <c r="H700" s="150"/>
      <c r="I700" s="150"/>
      <c r="J700" s="150"/>
      <c r="K700" s="150"/>
      <c r="L700" s="150"/>
      <c r="M700" s="139"/>
    </row>
    <row r="701" spans="1:13" ht="35.25">
      <c r="A701" s="73"/>
      <c r="B701" s="73"/>
      <c r="C701" s="73"/>
      <c r="D701" s="139"/>
      <c r="E701" s="150"/>
      <c r="F701" s="150"/>
      <c r="G701" s="150"/>
      <c r="H701" s="150"/>
      <c r="I701" s="150"/>
      <c r="J701" s="150"/>
      <c r="K701" s="150"/>
      <c r="L701" s="150"/>
      <c r="M701" s="139"/>
    </row>
    <row r="702" spans="1:13" ht="35.25">
      <c r="A702" s="73"/>
      <c r="B702" s="73"/>
      <c r="C702" s="73"/>
      <c r="D702" s="139"/>
      <c r="E702" s="150"/>
      <c r="F702" s="150"/>
      <c r="G702" s="150"/>
      <c r="H702" s="150"/>
      <c r="I702" s="150"/>
      <c r="J702" s="150"/>
      <c r="K702" s="150"/>
      <c r="L702" s="150"/>
      <c r="M702" s="139"/>
    </row>
    <row r="703" spans="1:13" ht="35.25">
      <c r="A703" s="73"/>
      <c r="B703" s="73"/>
      <c r="C703" s="73"/>
      <c r="D703" s="139"/>
      <c r="E703" s="150"/>
      <c r="F703" s="150"/>
      <c r="G703" s="150"/>
      <c r="H703" s="150"/>
      <c r="I703" s="150"/>
      <c r="J703" s="150"/>
      <c r="K703" s="150"/>
      <c r="L703" s="150"/>
      <c r="M703" s="139"/>
    </row>
    <row r="704" spans="1:13" ht="35.25">
      <c r="A704" s="73"/>
      <c r="B704" s="73"/>
      <c r="C704" s="73"/>
      <c r="D704" s="139"/>
      <c r="E704" s="150"/>
      <c r="F704" s="150"/>
      <c r="G704" s="150"/>
      <c r="H704" s="150"/>
      <c r="I704" s="150"/>
      <c r="J704" s="150"/>
      <c r="K704" s="150"/>
      <c r="L704" s="150"/>
      <c r="M704" s="139"/>
    </row>
    <row r="705" spans="1:13" ht="35.25">
      <c r="A705" s="73"/>
      <c r="B705" s="73"/>
      <c r="C705" s="73"/>
      <c r="D705" s="139"/>
      <c r="E705" s="150"/>
      <c r="F705" s="150"/>
      <c r="G705" s="150"/>
      <c r="H705" s="150"/>
      <c r="I705" s="150"/>
      <c r="J705" s="150"/>
      <c r="K705" s="150"/>
      <c r="L705" s="150"/>
      <c r="M705" s="139"/>
    </row>
    <row r="706" spans="1:13" ht="35.25">
      <c r="A706" s="73"/>
      <c r="B706" s="73"/>
      <c r="C706" s="73"/>
      <c r="D706" s="139"/>
      <c r="E706" s="150"/>
      <c r="F706" s="150"/>
      <c r="G706" s="150"/>
      <c r="H706" s="150"/>
      <c r="I706" s="150"/>
      <c r="J706" s="150"/>
      <c r="K706" s="150"/>
      <c r="L706" s="150"/>
      <c r="M706" s="139"/>
    </row>
    <row r="707" spans="1:13" ht="35.25">
      <c r="A707" s="73"/>
      <c r="B707" s="73"/>
      <c r="C707" s="73"/>
      <c r="D707" s="139"/>
      <c r="E707" s="150"/>
      <c r="F707" s="150"/>
      <c r="G707" s="150"/>
      <c r="H707" s="150"/>
      <c r="I707" s="150"/>
      <c r="J707" s="150"/>
      <c r="K707" s="150"/>
      <c r="L707" s="150"/>
      <c r="M707" s="139"/>
    </row>
    <row r="708" spans="1:13" ht="35.25">
      <c r="A708" s="73"/>
      <c r="B708" s="73"/>
      <c r="C708" s="73"/>
      <c r="D708" s="139"/>
      <c r="E708" s="150"/>
      <c r="F708" s="150"/>
      <c r="G708" s="150"/>
      <c r="H708" s="150"/>
      <c r="I708" s="150"/>
      <c r="J708" s="150"/>
      <c r="K708" s="150"/>
      <c r="L708" s="150"/>
      <c r="M708" s="139"/>
    </row>
    <row r="709" spans="1:13" ht="35.25">
      <c r="A709" s="73"/>
      <c r="B709" s="73"/>
      <c r="C709" s="73"/>
      <c r="D709" s="139"/>
      <c r="E709" s="150"/>
      <c r="F709" s="150"/>
      <c r="G709" s="150"/>
      <c r="H709" s="150"/>
      <c r="I709" s="150"/>
      <c r="J709" s="150"/>
      <c r="K709" s="150"/>
      <c r="L709" s="150"/>
      <c r="M709" s="139"/>
    </row>
    <row r="710" spans="1:13" ht="35.25">
      <c r="A710" s="73"/>
      <c r="B710" s="73"/>
      <c r="C710" s="73"/>
      <c r="D710" s="139"/>
      <c r="E710" s="150"/>
      <c r="F710" s="150"/>
      <c r="G710" s="150"/>
      <c r="H710" s="150"/>
      <c r="I710" s="150"/>
      <c r="J710" s="150"/>
      <c r="K710" s="150"/>
      <c r="L710" s="150"/>
      <c r="M710" s="139"/>
    </row>
    <row r="711" spans="1:13" ht="35.25">
      <c r="A711" s="73"/>
      <c r="B711" s="73"/>
      <c r="C711" s="73"/>
      <c r="D711" s="139"/>
      <c r="E711" s="150"/>
      <c r="F711" s="150"/>
      <c r="G711" s="150"/>
      <c r="H711" s="150"/>
      <c r="I711" s="150"/>
      <c r="J711" s="150"/>
      <c r="K711" s="150"/>
      <c r="L711" s="150"/>
      <c r="M711" s="139"/>
    </row>
    <row r="712" spans="1:13" ht="35.25">
      <c r="A712" s="73"/>
      <c r="B712" s="73"/>
      <c r="C712" s="73"/>
      <c r="D712" s="139"/>
      <c r="E712" s="150"/>
      <c r="F712" s="150"/>
      <c r="G712" s="150"/>
      <c r="H712" s="150"/>
      <c r="I712" s="150"/>
      <c r="J712" s="150"/>
      <c r="K712" s="150"/>
      <c r="L712" s="150"/>
      <c r="M712" s="139"/>
    </row>
    <row r="713" spans="1:13" ht="35.25">
      <c r="A713" s="73"/>
      <c r="B713" s="73"/>
      <c r="C713" s="73"/>
      <c r="D713" s="139"/>
      <c r="E713" s="150"/>
      <c r="F713" s="150"/>
      <c r="G713" s="150"/>
      <c r="H713" s="150"/>
      <c r="I713" s="150"/>
      <c r="J713" s="150"/>
      <c r="K713" s="150"/>
      <c r="L713" s="150"/>
      <c r="M713" s="139"/>
    </row>
    <row r="714" spans="1:13" ht="35.25">
      <c r="A714" s="73"/>
      <c r="B714" s="73"/>
      <c r="C714" s="73"/>
      <c r="D714" s="139"/>
      <c r="E714" s="150"/>
      <c r="F714" s="150"/>
      <c r="G714" s="150"/>
      <c r="H714" s="150"/>
      <c r="I714" s="150"/>
      <c r="J714" s="150"/>
      <c r="K714" s="150"/>
      <c r="L714" s="150"/>
      <c r="M714" s="139"/>
    </row>
    <row r="715" spans="1:13" ht="35.25">
      <c r="A715" s="73"/>
      <c r="B715" s="73"/>
      <c r="C715" s="73"/>
      <c r="D715" s="139"/>
      <c r="E715" s="150"/>
      <c r="F715" s="150"/>
      <c r="G715" s="150"/>
      <c r="H715" s="150"/>
      <c r="I715" s="150"/>
      <c r="J715" s="150"/>
      <c r="K715" s="150"/>
      <c r="L715" s="150"/>
      <c r="M715" s="139"/>
    </row>
    <row r="716" spans="1:13" ht="35.25">
      <c r="A716" s="73"/>
      <c r="B716" s="73"/>
      <c r="C716" s="73"/>
      <c r="D716" s="139"/>
      <c r="E716" s="150"/>
      <c r="F716" s="150"/>
      <c r="G716" s="150"/>
      <c r="H716" s="150"/>
      <c r="I716" s="150"/>
      <c r="J716" s="150"/>
      <c r="K716" s="150"/>
      <c r="L716" s="150"/>
      <c r="M716" s="139"/>
    </row>
    <row r="717" spans="1:13" ht="35.25">
      <c r="A717" s="73"/>
      <c r="B717" s="73"/>
      <c r="C717" s="73"/>
      <c r="D717" s="139"/>
      <c r="E717" s="150"/>
      <c r="F717" s="150"/>
      <c r="G717" s="150"/>
      <c r="H717" s="150"/>
      <c r="I717" s="150"/>
      <c r="J717" s="150"/>
      <c r="K717" s="150"/>
      <c r="L717" s="150"/>
      <c r="M717" s="139"/>
    </row>
    <row r="718" spans="1:13" ht="35.25">
      <c r="A718" s="73"/>
      <c r="B718" s="73"/>
      <c r="C718" s="73"/>
      <c r="D718" s="139"/>
      <c r="E718" s="150"/>
      <c r="F718" s="150"/>
      <c r="G718" s="150"/>
      <c r="H718" s="150"/>
      <c r="I718" s="150"/>
      <c r="J718" s="150"/>
      <c r="K718" s="150"/>
      <c r="L718" s="150"/>
      <c r="M718" s="139"/>
    </row>
    <row r="719" spans="1:13" ht="35.25">
      <c r="A719" s="73"/>
      <c r="B719" s="73"/>
      <c r="C719" s="73"/>
      <c r="D719" s="139"/>
      <c r="E719" s="150"/>
      <c r="F719" s="150"/>
      <c r="G719" s="150"/>
      <c r="H719" s="150"/>
      <c r="I719" s="150"/>
      <c r="J719" s="150"/>
      <c r="K719" s="150"/>
      <c r="L719" s="150"/>
      <c r="M719" s="139"/>
    </row>
    <row r="720" spans="1:13" ht="35.25">
      <c r="A720" s="73"/>
      <c r="B720" s="73"/>
      <c r="C720" s="73"/>
      <c r="D720" s="139"/>
      <c r="E720" s="150"/>
      <c r="F720" s="150"/>
      <c r="G720" s="150"/>
      <c r="H720" s="150"/>
      <c r="I720" s="150"/>
      <c r="J720" s="150"/>
      <c r="K720" s="150"/>
      <c r="L720" s="150"/>
      <c r="M720" s="139"/>
    </row>
    <row r="721" spans="1:13" ht="35.25">
      <c r="A721" s="73"/>
      <c r="B721" s="73"/>
      <c r="C721" s="73"/>
      <c r="D721" s="139"/>
      <c r="E721" s="150"/>
      <c r="F721" s="150"/>
      <c r="G721" s="150"/>
      <c r="H721" s="150"/>
      <c r="I721" s="150"/>
      <c r="J721" s="150"/>
      <c r="K721" s="150"/>
      <c r="L721" s="150"/>
      <c r="M721" s="139"/>
    </row>
    <row r="722" spans="1:13" ht="35.25">
      <c r="A722" s="73"/>
      <c r="B722" s="73"/>
      <c r="C722" s="73"/>
      <c r="D722" s="139"/>
      <c r="E722" s="150"/>
      <c r="F722" s="150"/>
      <c r="G722" s="150"/>
      <c r="H722" s="150"/>
      <c r="I722" s="150"/>
      <c r="J722" s="150"/>
      <c r="K722" s="150"/>
      <c r="L722" s="150"/>
      <c r="M722" s="139"/>
    </row>
    <row r="723" spans="1:13" ht="35.25">
      <c r="A723" s="73"/>
      <c r="B723" s="73"/>
      <c r="C723" s="73"/>
      <c r="D723" s="139"/>
      <c r="E723" s="150"/>
      <c r="F723" s="150"/>
      <c r="G723" s="150"/>
      <c r="H723" s="150"/>
      <c r="I723" s="150"/>
      <c r="J723" s="150"/>
      <c r="K723" s="150"/>
      <c r="L723" s="150"/>
      <c r="M723" s="139"/>
    </row>
    <row r="724" spans="1:13" ht="35.25">
      <c r="A724" s="73"/>
      <c r="B724" s="73"/>
      <c r="C724" s="73"/>
      <c r="D724" s="139"/>
      <c r="E724" s="150"/>
      <c r="F724" s="150"/>
      <c r="G724" s="150"/>
      <c r="H724" s="150"/>
      <c r="I724" s="150"/>
      <c r="J724" s="150"/>
      <c r="K724" s="150"/>
      <c r="L724" s="150"/>
      <c r="M724" s="139"/>
    </row>
    <row r="725" spans="1:13" ht="35.25">
      <c r="A725" s="73"/>
      <c r="B725" s="73"/>
      <c r="C725" s="73"/>
      <c r="D725" s="139"/>
      <c r="E725" s="150"/>
      <c r="F725" s="150"/>
      <c r="G725" s="150"/>
      <c r="H725" s="150"/>
      <c r="I725" s="150"/>
      <c r="J725" s="150"/>
      <c r="K725" s="150"/>
      <c r="L725" s="150"/>
      <c r="M725" s="139"/>
    </row>
    <row r="726" spans="1:13" ht="35.25">
      <c r="A726" s="73"/>
      <c r="B726" s="73"/>
      <c r="C726" s="73"/>
      <c r="D726" s="139"/>
      <c r="E726" s="150"/>
      <c r="F726" s="150"/>
      <c r="G726" s="150"/>
      <c r="H726" s="150"/>
      <c r="I726" s="150"/>
      <c r="J726" s="150"/>
      <c r="K726" s="150"/>
      <c r="L726" s="150"/>
      <c r="M726" s="139"/>
    </row>
    <row r="727" spans="1:13" ht="35.25">
      <c r="A727" s="73"/>
      <c r="B727" s="73"/>
      <c r="C727" s="73"/>
      <c r="D727" s="139"/>
      <c r="E727" s="150"/>
      <c r="F727" s="150"/>
      <c r="G727" s="150"/>
      <c r="H727" s="150"/>
      <c r="I727" s="150"/>
      <c r="J727" s="150"/>
      <c r="K727" s="150"/>
      <c r="L727" s="150"/>
      <c r="M727" s="139"/>
    </row>
    <row r="728" spans="1:13" ht="35.25">
      <c r="A728" s="73"/>
      <c r="B728" s="73"/>
      <c r="C728" s="73"/>
      <c r="D728" s="139"/>
      <c r="E728" s="150"/>
      <c r="F728" s="150"/>
      <c r="G728" s="150"/>
      <c r="H728" s="150"/>
      <c r="I728" s="150"/>
      <c r="J728" s="150"/>
      <c r="K728" s="150"/>
      <c r="L728" s="150"/>
      <c r="M728" s="139"/>
    </row>
    <row r="729" spans="1:13" ht="35.25">
      <c r="A729" s="73"/>
      <c r="B729" s="73"/>
      <c r="C729" s="73"/>
      <c r="D729" s="139"/>
      <c r="E729" s="150"/>
      <c r="F729" s="150"/>
      <c r="G729" s="150"/>
      <c r="H729" s="150"/>
      <c r="I729" s="150"/>
      <c r="J729" s="150"/>
      <c r="K729" s="150"/>
      <c r="L729" s="150"/>
      <c r="M729" s="139"/>
    </row>
    <row r="730" spans="1:13" ht="35.25">
      <c r="A730" s="73"/>
      <c r="B730" s="73"/>
      <c r="C730" s="73"/>
      <c r="D730" s="139"/>
      <c r="E730" s="150"/>
      <c r="F730" s="150"/>
      <c r="G730" s="150"/>
      <c r="H730" s="150"/>
      <c r="I730" s="150"/>
      <c r="J730" s="150"/>
      <c r="K730" s="150"/>
      <c r="L730" s="150"/>
      <c r="M730" s="139"/>
    </row>
    <row r="731" spans="1:13" ht="35.25">
      <c r="A731" s="73"/>
      <c r="B731" s="73"/>
      <c r="C731" s="73"/>
      <c r="D731" s="139"/>
      <c r="E731" s="150"/>
      <c r="F731" s="150"/>
      <c r="G731" s="150"/>
      <c r="H731" s="150"/>
      <c r="I731" s="150"/>
      <c r="J731" s="150"/>
      <c r="K731" s="150"/>
      <c r="L731" s="150"/>
      <c r="M731" s="139"/>
    </row>
    <row r="732" spans="1:13" ht="35.25">
      <c r="A732" s="73"/>
      <c r="B732" s="73"/>
      <c r="C732" s="73"/>
      <c r="D732" s="139"/>
      <c r="E732" s="150"/>
      <c r="F732" s="150"/>
      <c r="G732" s="150"/>
      <c r="H732" s="150"/>
      <c r="I732" s="150"/>
      <c r="J732" s="150"/>
      <c r="K732" s="150"/>
      <c r="L732" s="150"/>
      <c r="M732" s="139"/>
    </row>
    <row r="733" spans="1:13" ht="35.25">
      <c r="A733" s="73"/>
      <c r="B733" s="73"/>
      <c r="C733" s="73"/>
      <c r="D733" s="139"/>
      <c r="E733" s="150"/>
      <c r="F733" s="150"/>
      <c r="G733" s="150"/>
      <c r="H733" s="150"/>
      <c r="I733" s="150"/>
      <c r="J733" s="150"/>
      <c r="K733" s="150"/>
      <c r="L733" s="150"/>
      <c r="M733" s="139"/>
    </row>
    <row r="734" spans="1:13" ht="35.25">
      <c r="A734" s="73"/>
      <c r="B734" s="73"/>
      <c r="C734" s="73"/>
      <c r="D734" s="139"/>
      <c r="E734" s="150"/>
      <c r="F734" s="150"/>
      <c r="G734" s="150"/>
      <c r="H734" s="150"/>
      <c r="I734" s="150"/>
      <c r="J734" s="150"/>
      <c r="K734" s="150"/>
      <c r="L734" s="150"/>
      <c r="M734" s="139"/>
    </row>
    <row r="735" spans="1:13" ht="35.25">
      <c r="A735" s="73"/>
      <c r="B735" s="73"/>
      <c r="C735" s="73"/>
      <c r="D735" s="139"/>
      <c r="E735" s="150"/>
      <c r="F735" s="150"/>
      <c r="G735" s="150"/>
      <c r="H735" s="150"/>
      <c r="I735" s="150"/>
      <c r="J735" s="150"/>
      <c r="K735" s="150"/>
      <c r="L735" s="150"/>
      <c r="M735" s="139"/>
    </row>
    <row r="736" spans="1:13" ht="35.25">
      <c r="A736" s="73"/>
      <c r="B736" s="73"/>
      <c r="C736" s="73"/>
      <c r="D736" s="139"/>
      <c r="E736" s="150"/>
      <c r="F736" s="150"/>
      <c r="G736" s="150"/>
      <c r="H736" s="150"/>
      <c r="I736" s="150"/>
      <c r="J736" s="150"/>
      <c r="K736" s="150"/>
      <c r="L736" s="150"/>
      <c r="M736" s="139"/>
    </row>
    <row r="737" spans="1:13" ht="35.25">
      <c r="A737" s="73"/>
      <c r="B737" s="73"/>
      <c r="C737" s="73"/>
      <c r="D737" s="139"/>
      <c r="E737" s="150"/>
      <c r="F737" s="150"/>
      <c r="G737" s="150"/>
      <c r="H737" s="150"/>
      <c r="I737" s="150"/>
      <c r="J737" s="150"/>
      <c r="K737" s="150"/>
      <c r="L737" s="150"/>
      <c r="M737" s="139"/>
    </row>
    <row r="738" spans="1:13" ht="35.25">
      <c r="A738" s="73"/>
      <c r="B738" s="73"/>
      <c r="C738" s="73"/>
      <c r="D738" s="139"/>
      <c r="E738" s="150"/>
      <c r="F738" s="150"/>
      <c r="G738" s="150"/>
      <c r="H738" s="150"/>
      <c r="I738" s="150"/>
      <c r="J738" s="150"/>
      <c r="K738" s="150"/>
      <c r="L738" s="150"/>
      <c r="M738" s="139"/>
    </row>
    <row r="739" spans="1:13" ht="35.25">
      <c r="A739" s="73"/>
      <c r="B739" s="73"/>
      <c r="C739" s="73"/>
      <c r="D739" s="139"/>
      <c r="E739" s="150"/>
      <c r="F739" s="150"/>
      <c r="G739" s="150"/>
      <c r="H739" s="150"/>
      <c r="I739" s="150"/>
      <c r="J739" s="150"/>
      <c r="K739" s="150"/>
      <c r="L739" s="150"/>
      <c r="M739" s="139"/>
    </row>
    <row r="740" spans="1:13" ht="35.25">
      <c r="A740" s="73"/>
      <c r="B740" s="73"/>
      <c r="C740" s="73"/>
      <c r="D740" s="139"/>
      <c r="E740" s="150"/>
      <c r="F740" s="150"/>
      <c r="G740" s="150"/>
      <c r="H740" s="150"/>
      <c r="I740" s="150"/>
      <c r="J740" s="150"/>
      <c r="K740" s="150"/>
      <c r="L740" s="150"/>
      <c r="M740" s="139"/>
    </row>
    <row r="741" spans="1:13" ht="35.25">
      <c r="A741" s="73"/>
      <c r="B741" s="73"/>
      <c r="C741" s="73"/>
      <c r="D741" s="139"/>
      <c r="E741" s="150"/>
      <c r="F741" s="150"/>
      <c r="G741" s="150"/>
      <c r="H741" s="150"/>
      <c r="I741" s="150"/>
      <c r="J741" s="150"/>
      <c r="K741" s="150"/>
      <c r="L741" s="150"/>
      <c r="M741" s="139"/>
    </row>
    <row r="742" spans="1:13" ht="35.25">
      <c r="A742" s="73"/>
      <c r="B742" s="73"/>
      <c r="C742" s="73"/>
      <c r="D742" s="139"/>
      <c r="E742" s="150"/>
      <c r="F742" s="150"/>
      <c r="G742" s="150"/>
      <c r="H742" s="150"/>
      <c r="I742" s="150"/>
      <c r="J742" s="150"/>
      <c r="K742" s="150"/>
      <c r="L742" s="150"/>
      <c r="M742" s="139"/>
    </row>
    <row r="743" spans="1:13" ht="35.25">
      <c r="A743" s="73"/>
      <c r="B743" s="73"/>
      <c r="C743" s="73"/>
      <c r="D743" s="139"/>
      <c r="E743" s="150"/>
      <c r="F743" s="150"/>
      <c r="G743" s="150"/>
      <c r="H743" s="150"/>
      <c r="I743" s="150"/>
      <c r="J743" s="150"/>
      <c r="K743" s="150"/>
      <c r="L743" s="150"/>
      <c r="M743" s="139"/>
    </row>
    <row r="744" spans="1:13" ht="35.25">
      <c r="A744" s="73"/>
      <c r="B744" s="73"/>
      <c r="C744" s="73"/>
      <c r="D744" s="139"/>
      <c r="E744" s="150"/>
      <c r="F744" s="150"/>
      <c r="G744" s="150"/>
      <c r="H744" s="150"/>
      <c r="I744" s="150"/>
      <c r="J744" s="150"/>
      <c r="K744" s="150"/>
      <c r="L744" s="150"/>
      <c r="M744" s="139"/>
    </row>
    <row r="745" spans="1:13" ht="35.25">
      <c r="A745" s="73"/>
      <c r="B745" s="73"/>
      <c r="C745" s="73"/>
      <c r="D745" s="139"/>
      <c r="E745" s="150"/>
      <c r="F745" s="150"/>
      <c r="G745" s="150"/>
      <c r="H745" s="150"/>
      <c r="I745" s="150"/>
      <c r="J745" s="150"/>
      <c r="K745" s="150"/>
      <c r="L745" s="150"/>
      <c r="M745" s="139"/>
    </row>
    <row r="746" spans="1:13" ht="35.25">
      <c r="A746" s="73"/>
      <c r="B746" s="73"/>
      <c r="C746" s="73"/>
      <c r="D746" s="139"/>
      <c r="E746" s="150"/>
      <c r="F746" s="150"/>
      <c r="G746" s="150"/>
      <c r="H746" s="150"/>
      <c r="I746" s="150"/>
      <c r="J746" s="150"/>
      <c r="K746" s="150"/>
      <c r="L746" s="150"/>
      <c r="M746" s="139"/>
    </row>
    <row r="747" spans="1:13" ht="35.25">
      <c r="A747" s="73"/>
      <c r="B747" s="73"/>
      <c r="C747" s="73"/>
      <c r="D747" s="139"/>
      <c r="E747" s="150"/>
      <c r="F747" s="150"/>
      <c r="G747" s="150"/>
      <c r="H747" s="150"/>
      <c r="I747" s="150"/>
      <c r="J747" s="150"/>
      <c r="K747" s="150"/>
      <c r="L747" s="150"/>
      <c r="M747" s="139"/>
    </row>
    <row r="748" spans="1:13" ht="35.25">
      <c r="A748" s="73"/>
      <c r="B748" s="73"/>
      <c r="C748" s="73"/>
      <c r="D748" s="139"/>
      <c r="E748" s="150"/>
      <c r="F748" s="150"/>
      <c r="G748" s="150"/>
      <c r="H748" s="150"/>
      <c r="I748" s="150"/>
      <c r="J748" s="150"/>
      <c r="K748" s="150"/>
      <c r="L748" s="150"/>
      <c r="M748" s="139"/>
    </row>
    <row r="749" spans="1:13" ht="35.25">
      <c r="A749" s="73"/>
      <c r="B749" s="73"/>
      <c r="C749" s="73"/>
      <c r="D749" s="139"/>
      <c r="E749" s="150"/>
      <c r="F749" s="150"/>
      <c r="G749" s="150"/>
      <c r="H749" s="150"/>
      <c r="I749" s="150"/>
      <c r="J749" s="150"/>
      <c r="K749" s="150"/>
      <c r="L749" s="150"/>
      <c r="M749" s="139"/>
    </row>
    <row r="750" spans="1:13" ht="35.25">
      <c r="A750" s="73"/>
      <c r="B750" s="73"/>
      <c r="C750" s="73"/>
      <c r="D750" s="139"/>
      <c r="E750" s="150"/>
      <c r="F750" s="150"/>
      <c r="G750" s="150"/>
      <c r="H750" s="150"/>
      <c r="I750" s="150"/>
      <c r="J750" s="150"/>
      <c r="K750" s="150"/>
      <c r="L750" s="150"/>
      <c r="M750" s="139"/>
    </row>
    <row r="751" spans="1:13" ht="35.25">
      <c r="A751" s="73"/>
      <c r="B751" s="73"/>
      <c r="C751" s="73"/>
      <c r="D751" s="139"/>
      <c r="E751" s="150"/>
      <c r="F751" s="150"/>
      <c r="G751" s="150"/>
      <c r="H751" s="150"/>
      <c r="I751" s="150"/>
      <c r="J751" s="150"/>
      <c r="K751" s="150"/>
      <c r="L751" s="150"/>
      <c r="M751" s="139"/>
    </row>
    <row r="752" spans="1:13" ht="35.25">
      <c r="A752" s="73"/>
      <c r="B752" s="73"/>
      <c r="C752" s="73"/>
      <c r="D752" s="139"/>
      <c r="E752" s="150"/>
      <c r="F752" s="150"/>
      <c r="G752" s="150"/>
      <c r="H752" s="150"/>
      <c r="I752" s="150"/>
      <c r="J752" s="150"/>
      <c r="K752" s="150"/>
      <c r="L752" s="150"/>
      <c r="M752" s="139"/>
    </row>
    <row r="753" spans="1:13" ht="35.25">
      <c r="A753" s="73"/>
      <c r="B753" s="73"/>
      <c r="C753" s="73"/>
      <c r="D753" s="139"/>
      <c r="E753" s="150"/>
      <c r="F753" s="150"/>
      <c r="G753" s="150"/>
      <c r="H753" s="150"/>
      <c r="I753" s="150"/>
      <c r="J753" s="150"/>
      <c r="K753" s="150"/>
      <c r="L753" s="150"/>
      <c r="M753" s="139"/>
    </row>
    <row r="754" spans="1:13" ht="35.25">
      <c r="A754" s="73"/>
      <c r="B754" s="73"/>
      <c r="C754" s="73"/>
      <c r="D754" s="139"/>
      <c r="E754" s="150"/>
      <c r="F754" s="150"/>
      <c r="G754" s="150"/>
      <c r="H754" s="150"/>
      <c r="I754" s="150"/>
      <c r="J754" s="150"/>
      <c r="K754" s="150"/>
      <c r="L754" s="150"/>
      <c r="M754" s="139"/>
    </row>
    <row r="755" spans="1:13" ht="35.25">
      <c r="A755" s="73"/>
      <c r="B755" s="73"/>
      <c r="C755" s="73"/>
      <c r="D755" s="139"/>
      <c r="E755" s="150"/>
      <c r="F755" s="150"/>
      <c r="G755" s="150"/>
      <c r="H755" s="150"/>
      <c r="I755" s="150"/>
      <c r="J755" s="150"/>
      <c r="K755" s="150"/>
      <c r="L755" s="150"/>
      <c r="M755" s="139"/>
    </row>
    <row r="756" spans="1:13" ht="35.25">
      <c r="A756" s="73"/>
      <c r="B756" s="73"/>
      <c r="C756" s="73"/>
      <c r="D756" s="139"/>
      <c r="E756" s="150"/>
      <c r="F756" s="150"/>
      <c r="G756" s="150"/>
      <c r="H756" s="150"/>
      <c r="I756" s="150"/>
      <c r="J756" s="150"/>
      <c r="K756" s="150"/>
      <c r="L756" s="150"/>
      <c r="M756" s="139"/>
    </row>
    <row r="757" spans="1:13" ht="35.25">
      <c r="A757" s="73"/>
      <c r="B757" s="73"/>
      <c r="C757" s="73"/>
      <c r="D757" s="139"/>
      <c r="E757" s="150"/>
      <c r="F757" s="150"/>
      <c r="G757" s="150"/>
      <c r="H757" s="150"/>
      <c r="I757" s="150"/>
      <c r="J757" s="150"/>
      <c r="K757" s="150"/>
      <c r="L757" s="150"/>
      <c r="M757" s="139"/>
    </row>
    <row r="758" spans="1:13" ht="35.25">
      <c r="A758" s="73"/>
      <c r="B758" s="73"/>
      <c r="C758" s="73"/>
      <c r="D758" s="139"/>
      <c r="E758" s="150"/>
      <c r="F758" s="150"/>
      <c r="G758" s="150"/>
      <c r="H758" s="150"/>
      <c r="I758" s="150"/>
      <c r="J758" s="150"/>
      <c r="K758" s="150"/>
      <c r="L758" s="150"/>
      <c r="M758" s="139"/>
    </row>
    <row r="759" spans="1:13" ht="35.25">
      <c r="A759" s="73"/>
      <c r="B759" s="73"/>
      <c r="C759" s="73"/>
      <c r="D759" s="139"/>
      <c r="E759" s="150"/>
      <c r="F759" s="150"/>
      <c r="G759" s="150"/>
      <c r="H759" s="150"/>
      <c r="I759" s="150"/>
      <c r="J759" s="150"/>
      <c r="K759" s="150"/>
      <c r="L759" s="150"/>
      <c r="M759" s="139"/>
    </row>
    <row r="760" spans="1:13" ht="35.25">
      <c r="A760" s="73"/>
      <c r="B760" s="73"/>
      <c r="C760" s="73"/>
      <c r="D760" s="139"/>
      <c r="E760" s="150"/>
      <c r="F760" s="150"/>
      <c r="G760" s="150"/>
      <c r="H760" s="150"/>
      <c r="I760" s="150"/>
      <c r="J760" s="150"/>
      <c r="K760" s="150"/>
      <c r="L760" s="150"/>
      <c r="M760" s="139"/>
    </row>
    <row r="761" spans="1:13" ht="35.25">
      <c r="A761" s="73"/>
      <c r="B761" s="73"/>
      <c r="C761" s="73"/>
      <c r="D761" s="139"/>
      <c r="E761" s="150"/>
      <c r="F761" s="150"/>
      <c r="G761" s="150"/>
      <c r="H761" s="150"/>
      <c r="I761" s="150"/>
      <c r="J761" s="150"/>
      <c r="K761" s="150"/>
      <c r="L761" s="150"/>
      <c r="M761" s="139"/>
    </row>
    <row r="762" spans="1:13" ht="35.25">
      <c r="A762" s="73"/>
      <c r="B762" s="73"/>
      <c r="C762" s="73"/>
      <c r="D762" s="139"/>
      <c r="E762" s="150"/>
      <c r="F762" s="150"/>
      <c r="G762" s="150"/>
      <c r="H762" s="150"/>
      <c r="I762" s="150"/>
      <c r="J762" s="150"/>
      <c r="K762" s="150"/>
      <c r="L762" s="150"/>
      <c r="M762" s="139"/>
    </row>
    <row r="763" spans="1:13" ht="35.25">
      <c r="A763" s="73"/>
      <c r="B763" s="73"/>
      <c r="C763" s="73"/>
      <c r="D763" s="139"/>
      <c r="E763" s="150"/>
      <c r="F763" s="150"/>
      <c r="G763" s="150"/>
      <c r="H763" s="150"/>
      <c r="I763" s="150"/>
      <c r="J763" s="150"/>
      <c r="K763" s="150"/>
      <c r="L763" s="150"/>
      <c r="M763" s="139"/>
    </row>
    <row r="764" spans="1:13" ht="35.25">
      <c r="A764" s="73"/>
      <c r="B764" s="73"/>
      <c r="C764" s="73"/>
      <c r="D764" s="139"/>
      <c r="E764" s="150"/>
      <c r="F764" s="150"/>
      <c r="G764" s="150"/>
      <c r="H764" s="150"/>
      <c r="I764" s="150"/>
      <c r="J764" s="150"/>
      <c r="K764" s="150"/>
      <c r="L764" s="150"/>
      <c r="M764" s="139"/>
    </row>
    <row r="765" spans="1:13" ht="35.25">
      <c r="A765" s="73"/>
      <c r="B765" s="73"/>
      <c r="C765" s="73"/>
      <c r="D765" s="139"/>
      <c r="E765" s="150"/>
      <c r="F765" s="150"/>
      <c r="G765" s="150"/>
      <c r="H765" s="150"/>
      <c r="I765" s="150"/>
      <c r="J765" s="150"/>
      <c r="K765" s="150"/>
      <c r="L765" s="150"/>
      <c r="M765" s="139"/>
    </row>
    <row r="766" spans="1:13" ht="35.25">
      <c r="A766" s="73"/>
      <c r="B766" s="73"/>
      <c r="C766" s="73"/>
      <c r="D766" s="139"/>
      <c r="E766" s="150"/>
      <c r="F766" s="150"/>
      <c r="G766" s="150"/>
      <c r="H766" s="150"/>
      <c r="I766" s="150"/>
      <c r="J766" s="150"/>
      <c r="K766" s="150"/>
      <c r="L766" s="150"/>
      <c r="M766" s="139"/>
    </row>
    <row r="767" spans="1:13" ht="35.25">
      <c r="A767" s="73"/>
      <c r="B767" s="73"/>
      <c r="C767" s="73"/>
      <c r="D767" s="139"/>
      <c r="E767" s="150"/>
      <c r="F767" s="150"/>
      <c r="G767" s="150"/>
      <c r="H767" s="150"/>
      <c r="I767" s="150"/>
      <c r="J767" s="150"/>
      <c r="K767" s="150"/>
      <c r="L767" s="150"/>
      <c r="M767" s="139"/>
    </row>
    <row r="768" spans="1:13" ht="35.25">
      <c r="A768" s="73"/>
      <c r="B768" s="73"/>
      <c r="C768" s="73"/>
      <c r="D768" s="139"/>
      <c r="E768" s="150"/>
      <c r="F768" s="150"/>
      <c r="G768" s="150"/>
      <c r="H768" s="150"/>
      <c r="I768" s="150"/>
      <c r="J768" s="150"/>
      <c r="K768" s="150"/>
      <c r="L768" s="150"/>
      <c r="M768" s="139"/>
    </row>
    <row r="769" spans="1:13" ht="35.25">
      <c r="A769" s="73"/>
      <c r="B769" s="73"/>
      <c r="C769" s="73"/>
      <c r="D769" s="139"/>
      <c r="E769" s="150"/>
      <c r="F769" s="150"/>
      <c r="G769" s="150"/>
      <c r="H769" s="150"/>
      <c r="I769" s="150"/>
      <c r="J769" s="150"/>
      <c r="K769" s="150"/>
      <c r="L769" s="150"/>
      <c r="M769" s="139"/>
    </row>
    <row r="770" spans="1:13" ht="35.25">
      <c r="A770" s="73"/>
      <c r="B770" s="73"/>
      <c r="C770" s="73"/>
      <c r="D770" s="139"/>
      <c r="E770" s="150"/>
      <c r="F770" s="150"/>
      <c r="G770" s="150"/>
      <c r="H770" s="150"/>
      <c r="I770" s="150"/>
      <c r="J770" s="150"/>
      <c r="K770" s="150"/>
      <c r="L770" s="150"/>
      <c r="M770" s="139"/>
    </row>
    <row r="771" spans="1:13" ht="35.25">
      <c r="A771" s="73"/>
      <c r="B771" s="73"/>
      <c r="C771" s="73"/>
      <c r="D771" s="139"/>
      <c r="E771" s="150"/>
      <c r="F771" s="150"/>
      <c r="G771" s="150"/>
      <c r="H771" s="150"/>
      <c r="I771" s="150"/>
      <c r="J771" s="150"/>
      <c r="K771" s="150"/>
      <c r="L771" s="150"/>
      <c r="M771" s="139"/>
    </row>
    <row r="772" spans="1:13" ht="35.25">
      <c r="A772" s="73"/>
      <c r="B772" s="73"/>
      <c r="C772" s="73"/>
      <c r="D772" s="139"/>
      <c r="E772" s="150"/>
      <c r="F772" s="150"/>
      <c r="G772" s="150"/>
      <c r="H772" s="150"/>
      <c r="I772" s="150"/>
      <c r="J772" s="150"/>
      <c r="K772" s="150"/>
      <c r="L772" s="150"/>
      <c r="M772" s="139"/>
    </row>
    <row r="773" spans="1:13" ht="35.25">
      <c r="A773" s="73"/>
      <c r="B773" s="73"/>
      <c r="C773" s="73"/>
      <c r="D773" s="139"/>
      <c r="E773" s="150"/>
      <c r="F773" s="150"/>
      <c r="G773" s="150"/>
      <c r="H773" s="150"/>
      <c r="I773" s="150"/>
      <c r="J773" s="150"/>
      <c r="K773" s="150"/>
      <c r="L773" s="150"/>
      <c r="M773" s="139"/>
    </row>
    <row r="774" spans="1:13" ht="35.25">
      <c r="A774" s="73"/>
      <c r="B774" s="73"/>
      <c r="C774" s="73"/>
      <c r="D774" s="139"/>
      <c r="E774" s="150"/>
      <c r="F774" s="150"/>
      <c r="G774" s="150"/>
      <c r="H774" s="150"/>
      <c r="I774" s="150"/>
      <c r="J774" s="150"/>
      <c r="K774" s="150"/>
      <c r="L774" s="150"/>
      <c r="M774" s="139"/>
    </row>
    <row r="775" spans="1:13" ht="35.25">
      <c r="A775" s="73"/>
      <c r="B775" s="73"/>
      <c r="C775" s="73"/>
      <c r="D775" s="139"/>
      <c r="E775" s="150"/>
      <c r="F775" s="150"/>
      <c r="G775" s="150"/>
      <c r="H775" s="150"/>
      <c r="I775" s="150"/>
      <c r="J775" s="150"/>
      <c r="K775" s="150"/>
      <c r="L775" s="150"/>
      <c r="M775" s="139"/>
    </row>
    <row r="776" spans="1:13" ht="35.25">
      <c r="A776" s="73"/>
      <c r="B776" s="73"/>
      <c r="C776" s="73"/>
      <c r="D776" s="139"/>
      <c r="E776" s="150"/>
      <c r="F776" s="150"/>
      <c r="G776" s="150"/>
      <c r="H776" s="150"/>
      <c r="I776" s="150"/>
      <c r="J776" s="150"/>
      <c r="K776" s="150"/>
      <c r="L776" s="150"/>
      <c r="M776" s="139"/>
    </row>
    <row r="777" spans="1:13" ht="35.25">
      <c r="A777" s="73"/>
      <c r="B777" s="73"/>
      <c r="C777" s="73"/>
      <c r="D777" s="139"/>
      <c r="E777" s="150"/>
      <c r="F777" s="150"/>
      <c r="G777" s="150"/>
      <c r="H777" s="150"/>
      <c r="I777" s="150"/>
      <c r="J777" s="150"/>
      <c r="K777" s="150"/>
      <c r="L777" s="150"/>
      <c r="M777" s="139"/>
    </row>
    <row r="778" spans="1:13" ht="35.25">
      <c r="A778" s="73"/>
      <c r="B778" s="73"/>
      <c r="C778" s="73"/>
      <c r="D778" s="139"/>
      <c r="E778" s="150"/>
      <c r="F778" s="150"/>
      <c r="G778" s="150"/>
      <c r="H778" s="150"/>
      <c r="I778" s="150"/>
      <c r="J778" s="150"/>
      <c r="K778" s="150"/>
      <c r="L778" s="150"/>
      <c r="M778" s="139"/>
    </row>
    <row r="779" spans="1:13" ht="35.25">
      <c r="A779" s="73"/>
      <c r="B779" s="73"/>
      <c r="C779" s="73"/>
      <c r="D779" s="139"/>
      <c r="E779" s="150"/>
      <c r="F779" s="150"/>
      <c r="G779" s="150"/>
      <c r="H779" s="150"/>
      <c r="I779" s="150"/>
      <c r="J779" s="150"/>
      <c r="K779" s="150"/>
      <c r="L779" s="150"/>
      <c r="M779" s="139"/>
    </row>
    <row r="780" spans="1:13" ht="35.25">
      <c r="A780" s="73"/>
      <c r="B780" s="73"/>
      <c r="C780" s="73"/>
      <c r="D780" s="139"/>
      <c r="E780" s="150"/>
      <c r="F780" s="150"/>
      <c r="G780" s="150"/>
      <c r="H780" s="150"/>
      <c r="I780" s="150"/>
      <c r="J780" s="150"/>
      <c r="K780" s="150"/>
      <c r="L780" s="150"/>
      <c r="M780" s="139"/>
    </row>
    <row r="781" spans="1:13" ht="35.25">
      <c r="A781" s="73"/>
      <c r="B781" s="73"/>
      <c r="C781" s="73"/>
      <c r="D781" s="139"/>
      <c r="E781" s="150"/>
      <c r="F781" s="150"/>
      <c r="G781" s="150"/>
      <c r="H781" s="150"/>
      <c r="I781" s="150"/>
      <c r="J781" s="150"/>
      <c r="K781" s="150"/>
      <c r="L781" s="150"/>
      <c r="M781" s="139"/>
    </row>
    <row r="782" spans="1:13" ht="35.25">
      <c r="A782" s="73"/>
      <c r="B782" s="73"/>
      <c r="C782" s="73"/>
      <c r="D782" s="139"/>
      <c r="E782" s="150"/>
      <c r="F782" s="150"/>
      <c r="G782" s="150"/>
      <c r="H782" s="150"/>
      <c r="I782" s="150"/>
      <c r="J782" s="150"/>
      <c r="K782" s="150"/>
      <c r="L782" s="150"/>
      <c r="M782" s="139"/>
    </row>
    <row r="783" spans="1:13" ht="35.25">
      <c r="A783" s="73"/>
      <c r="B783" s="73"/>
      <c r="C783" s="73"/>
      <c r="D783" s="139"/>
      <c r="E783" s="150"/>
      <c r="F783" s="150"/>
      <c r="G783" s="150"/>
      <c r="H783" s="150"/>
      <c r="I783" s="150"/>
      <c r="J783" s="150"/>
      <c r="K783" s="150"/>
      <c r="L783" s="150"/>
      <c r="M783" s="139"/>
    </row>
    <row r="784" spans="1:13" ht="35.25">
      <c r="A784" s="73"/>
      <c r="B784" s="73"/>
      <c r="C784" s="73"/>
      <c r="D784" s="139"/>
      <c r="E784" s="150"/>
      <c r="F784" s="150"/>
      <c r="G784" s="150"/>
      <c r="H784" s="150"/>
      <c r="I784" s="150"/>
      <c r="J784" s="150"/>
      <c r="K784" s="150"/>
      <c r="L784" s="150"/>
      <c r="M784" s="139"/>
    </row>
    <row r="785" spans="1:13" ht="35.25">
      <c r="A785" s="73"/>
      <c r="B785" s="73"/>
      <c r="C785" s="73"/>
      <c r="D785" s="139"/>
      <c r="E785" s="150"/>
      <c r="F785" s="150"/>
      <c r="G785" s="150"/>
      <c r="H785" s="150"/>
      <c r="I785" s="150"/>
      <c r="J785" s="150"/>
      <c r="K785" s="150"/>
      <c r="L785" s="150"/>
      <c r="M785" s="139"/>
    </row>
    <row r="786" spans="1:13" ht="35.25">
      <c r="A786" s="73"/>
      <c r="B786" s="73"/>
      <c r="C786" s="73"/>
      <c r="D786" s="139"/>
      <c r="E786" s="150"/>
      <c r="F786" s="150"/>
      <c r="G786" s="150"/>
      <c r="H786" s="150"/>
      <c r="I786" s="150"/>
      <c r="J786" s="150"/>
      <c r="K786" s="150"/>
      <c r="L786" s="150"/>
      <c r="M786" s="139"/>
    </row>
    <row r="787" spans="1:13" ht="35.25">
      <c r="A787" s="73"/>
      <c r="B787" s="73"/>
      <c r="C787" s="73"/>
      <c r="D787" s="139"/>
      <c r="E787" s="150"/>
      <c r="F787" s="150"/>
      <c r="G787" s="150"/>
      <c r="H787" s="150"/>
      <c r="I787" s="150"/>
      <c r="J787" s="150"/>
      <c r="K787" s="150"/>
      <c r="L787" s="150"/>
      <c r="M787" s="139"/>
    </row>
    <row r="788" spans="1:13" ht="35.25">
      <c r="A788" s="73"/>
      <c r="B788" s="73"/>
      <c r="C788" s="73"/>
      <c r="D788" s="139"/>
      <c r="E788" s="150"/>
      <c r="F788" s="150"/>
      <c r="G788" s="150"/>
      <c r="H788" s="150"/>
      <c r="I788" s="150"/>
      <c r="J788" s="150"/>
      <c r="K788" s="150"/>
      <c r="L788" s="150"/>
      <c r="M788" s="139"/>
    </row>
    <row r="789" spans="1:13" ht="35.25">
      <c r="A789" s="73"/>
      <c r="B789" s="73"/>
      <c r="C789" s="73"/>
      <c r="D789" s="139"/>
      <c r="E789" s="150"/>
      <c r="F789" s="150"/>
      <c r="G789" s="150"/>
      <c r="H789" s="150"/>
      <c r="I789" s="150"/>
      <c r="J789" s="150"/>
      <c r="K789" s="150"/>
      <c r="L789" s="150"/>
      <c r="M789" s="139"/>
    </row>
    <row r="790" spans="1:13" ht="35.25">
      <c r="A790" s="73"/>
      <c r="B790" s="73"/>
      <c r="C790" s="73"/>
      <c r="D790" s="139"/>
      <c r="E790" s="150"/>
      <c r="F790" s="150"/>
      <c r="G790" s="150"/>
      <c r="H790" s="150"/>
      <c r="I790" s="150"/>
      <c r="J790" s="150"/>
      <c r="K790" s="150"/>
      <c r="L790" s="150"/>
      <c r="M790" s="139"/>
    </row>
    <row r="791" spans="1:13" ht="35.25">
      <c r="A791" s="73"/>
      <c r="B791" s="73"/>
      <c r="C791" s="73"/>
      <c r="D791" s="139"/>
      <c r="E791" s="150"/>
      <c r="F791" s="150"/>
      <c r="G791" s="150"/>
      <c r="H791" s="150"/>
      <c r="I791" s="150"/>
      <c r="J791" s="150"/>
      <c r="K791" s="150"/>
      <c r="L791" s="150"/>
      <c r="M791" s="139"/>
    </row>
    <row r="792" spans="1:13" ht="35.25">
      <c r="A792" s="73"/>
      <c r="B792" s="73"/>
      <c r="C792" s="73"/>
      <c r="D792" s="139"/>
      <c r="E792" s="150"/>
      <c r="F792" s="150"/>
      <c r="G792" s="150"/>
      <c r="H792" s="150"/>
      <c r="I792" s="150"/>
      <c r="J792" s="150"/>
      <c r="K792" s="150"/>
      <c r="L792" s="150"/>
      <c r="M792" s="139"/>
    </row>
    <row r="793" spans="1:13" ht="35.25">
      <c r="A793" s="73"/>
      <c r="B793" s="73"/>
      <c r="C793" s="73"/>
      <c r="D793" s="139"/>
      <c r="E793" s="150"/>
      <c r="F793" s="150"/>
      <c r="G793" s="150"/>
      <c r="H793" s="150"/>
      <c r="I793" s="150"/>
      <c r="J793" s="150"/>
      <c r="K793" s="150"/>
      <c r="L793" s="150"/>
      <c r="M793" s="139"/>
    </row>
    <row r="794" spans="1:13" ht="35.25">
      <c r="A794" s="73"/>
      <c r="B794" s="73"/>
      <c r="C794" s="73"/>
      <c r="D794" s="139"/>
      <c r="E794" s="150"/>
      <c r="F794" s="150"/>
      <c r="G794" s="150"/>
      <c r="H794" s="150"/>
      <c r="I794" s="150"/>
      <c r="J794" s="150"/>
      <c r="K794" s="150"/>
      <c r="L794" s="150"/>
      <c r="M794" s="139"/>
    </row>
    <row r="795" spans="1:13" ht="35.25">
      <c r="A795" s="73"/>
      <c r="B795" s="73"/>
      <c r="C795" s="73"/>
      <c r="D795" s="139"/>
      <c r="E795" s="150"/>
      <c r="F795" s="150"/>
      <c r="G795" s="150"/>
      <c r="H795" s="150"/>
      <c r="I795" s="150"/>
      <c r="J795" s="150"/>
      <c r="K795" s="150"/>
      <c r="L795" s="150"/>
      <c r="M795" s="139"/>
    </row>
    <row r="796" spans="1:13" ht="35.25">
      <c r="A796" s="73"/>
      <c r="B796" s="73"/>
      <c r="C796" s="73"/>
      <c r="D796" s="139"/>
      <c r="E796" s="150"/>
      <c r="F796" s="150"/>
      <c r="G796" s="150"/>
      <c r="H796" s="150"/>
      <c r="I796" s="150"/>
      <c r="J796" s="150"/>
      <c r="K796" s="150"/>
      <c r="L796" s="150"/>
      <c r="M796" s="139"/>
    </row>
    <row r="797" spans="1:13" ht="35.25">
      <c r="A797" s="73"/>
      <c r="B797" s="73"/>
      <c r="C797" s="73"/>
      <c r="D797" s="139"/>
      <c r="E797" s="150"/>
      <c r="F797" s="150"/>
      <c r="G797" s="150"/>
      <c r="H797" s="150"/>
      <c r="I797" s="150"/>
      <c r="J797" s="150"/>
      <c r="K797" s="150"/>
      <c r="L797" s="150"/>
      <c r="M797" s="139"/>
    </row>
    <row r="798" spans="1:13" ht="35.25">
      <c r="A798" s="73"/>
      <c r="B798" s="73"/>
      <c r="C798" s="73"/>
      <c r="D798" s="139"/>
      <c r="E798" s="150"/>
      <c r="F798" s="150"/>
      <c r="G798" s="150"/>
      <c r="H798" s="150"/>
      <c r="I798" s="150"/>
      <c r="J798" s="150"/>
      <c r="K798" s="150"/>
      <c r="L798" s="150"/>
      <c r="M798" s="139"/>
    </row>
    <row r="799" spans="1:13" ht="35.25">
      <c r="A799" s="73"/>
      <c r="B799" s="73"/>
      <c r="C799" s="73"/>
      <c r="D799" s="139"/>
      <c r="E799" s="150"/>
      <c r="F799" s="150"/>
      <c r="G799" s="150"/>
      <c r="H799" s="150"/>
      <c r="I799" s="150"/>
      <c r="J799" s="150"/>
      <c r="K799" s="150"/>
      <c r="L799" s="150"/>
      <c r="M799" s="139"/>
    </row>
    <row r="800" spans="1:13" ht="35.25">
      <c r="A800" s="73"/>
      <c r="B800" s="73"/>
      <c r="C800" s="73"/>
      <c r="D800" s="139"/>
      <c r="E800" s="150"/>
      <c r="F800" s="150"/>
      <c r="G800" s="150"/>
      <c r="H800" s="150"/>
      <c r="I800" s="150"/>
      <c r="J800" s="150"/>
      <c r="K800" s="150"/>
      <c r="L800" s="150"/>
      <c r="M800" s="139"/>
    </row>
    <row r="801" spans="1:13" ht="35.25">
      <c r="A801" s="73"/>
      <c r="B801" s="73"/>
      <c r="C801" s="73"/>
      <c r="D801" s="139"/>
      <c r="E801" s="150"/>
      <c r="F801" s="150"/>
      <c r="G801" s="150"/>
      <c r="H801" s="150"/>
      <c r="I801" s="150"/>
      <c r="J801" s="150"/>
      <c r="K801" s="150"/>
      <c r="L801" s="150"/>
      <c r="M801" s="139"/>
    </row>
    <row r="802" spans="1:13" ht="35.25">
      <c r="A802" s="73"/>
      <c r="B802" s="73"/>
      <c r="C802" s="73"/>
      <c r="D802" s="139"/>
      <c r="E802" s="150"/>
      <c r="F802" s="150"/>
      <c r="G802" s="150"/>
      <c r="H802" s="150"/>
      <c r="I802" s="150"/>
      <c r="J802" s="150"/>
      <c r="K802" s="150"/>
      <c r="L802" s="150"/>
      <c r="M802" s="139"/>
    </row>
    <row r="803" spans="1:13" ht="35.25">
      <c r="A803" s="73"/>
      <c r="B803" s="73"/>
      <c r="C803" s="73"/>
      <c r="D803" s="139"/>
      <c r="E803" s="150"/>
      <c r="F803" s="150"/>
      <c r="G803" s="150"/>
      <c r="H803" s="150"/>
      <c r="I803" s="150"/>
      <c r="J803" s="150"/>
      <c r="K803" s="150"/>
      <c r="L803" s="150"/>
      <c r="M803" s="139"/>
    </row>
    <row r="804" spans="1:13" ht="35.25">
      <c r="A804" s="73"/>
      <c r="B804" s="73"/>
      <c r="C804" s="73"/>
      <c r="D804" s="139"/>
      <c r="E804" s="150"/>
      <c r="F804" s="150"/>
      <c r="G804" s="150"/>
      <c r="H804" s="150"/>
      <c r="I804" s="150"/>
      <c r="J804" s="150"/>
      <c r="K804" s="150"/>
      <c r="L804" s="150"/>
      <c r="M804" s="139"/>
    </row>
    <row r="805" spans="1:13" ht="35.25">
      <c r="A805" s="73"/>
      <c r="B805" s="73"/>
      <c r="C805" s="73"/>
      <c r="D805" s="139"/>
      <c r="E805" s="150"/>
      <c r="F805" s="150"/>
      <c r="G805" s="150"/>
      <c r="H805" s="150"/>
      <c r="I805" s="150"/>
      <c r="J805" s="150"/>
      <c r="K805" s="150"/>
      <c r="L805" s="150"/>
      <c r="M805" s="139"/>
    </row>
    <row r="806" spans="1:13" ht="35.25">
      <c r="A806" s="73"/>
      <c r="B806" s="73"/>
      <c r="C806" s="73"/>
      <c r="D806" s="139"/>
      <c r="E806" s="150"/>
      <c r="F806" s="150"/>
      <c r="G806" s="150"/>
      <c r="H806" s="150"/>
      <c r="I806" s="150"/>
      <c r="J806" s="150"/>
      <c r="K806" s="150"/>
      <c r="L806" s="150"/>
      <c r="M806" s="139"/>
    </row>
    <row r="807" spans="1:13" ht="35.25">
      <c r="A807" s="73"/>
      <c r="B807" s="73"/>
      <c r="C807" s="73"/>
      <c r="D807" s="139"/>
      <c r="E807" s="150"/>
      <c r="F807" s="150"/>
      <c r="G807" s="150"/>
      <c r="H807" s="150"/>
      <c r="I807" s="150"/>
      <c r="J807" s="150"/>
      <c r="K807" s="150"/>
      <c r="L807" s="150"/>
      <c r="M807" s="139"/>
    </row>
    <row r="808" spans="1:13" ht="35.25">
      <c r="A808" s="73"/>
      <c r="B808" s="73"/>
      <c r="C808" s="73"/>
      <c r="D808" s="139"/>
      <c r="E808" s="150"/>
      <c r="F808" s="150"/>
      <c r="G808" s="150"/>
      <c r="H808" s="150"/>
      <c r="I808" s="150"/>
      <c r="J808" s="150"/>
      <c r="K808" s="150"/>
      <c r="L808" s="150"/>
      <c r="M808" s="139"/>
    </row>
    <row r="809" spans="1:13" ht="35.25">
      <c r="A809" s="73"/>
      <c r="B809" s="73"/>
      <c r="C809" s="73"/>
      <c r="D809" s="139"/>
      <c r="E809" s="150"/>
      <c r="F809" s="150"/>
      <c r="G809" s="150"/>
      <c r="H809" s="150"/>
      <c r="I809" s="150"/>
      <c r="J809" s="150"/>
      <c r="K809" s="150"/>
      <c r="L809" s="150"/>
      <c r="M809" s="139"/>
    </row>
    <row r="810" spans="1:13" ht="35.25">
      <c r="A810" s="73"/>
      <c r="B810" s="73"/>
      <c r="C810" s="73"/>
      <c r="D810" s="139"/>
      <c r="E810" s="150"/>
      <c r="F810" s="150"/>
      <c r="G810" s="150"/>
      <c r="H810" s="150"/>
      <c r="I810" s="150"/>
      <c r="J810" s="150"/>
      <c r="K810" s="150"/>
      <c r="L810" s="150"/>
      <c r="M810" s="139"/>
    </row>
    <row r="811" spans="1:13" ht="35.25">
      <c r="A811" s="73"/>
      <c r="B811" s="73"/>
      <c r="C811" s="73"/>
      <c r="D811" s="139"/>
      <c r="E811" s="150"/>
      <c r="F811" s="150"/>
      <c r="G811" s="150"/>
      <c r="H811" s="150"/>
      <c r="I811" s="150"/>
      <c r="J811" s="150"/>
      <c r="K811" s="150"/>
      <c r="L811" s="150"/>
      <c r="M811" s="139"/>
    </row>
    <row r="812" spans="1:13" ht="35.25">
      <c r="A812" s="73"/>
      <c r="B812" s="73"/>
      <c r="C812" s="73"/>
      <c r="D812" s="139"/>
      <c r="E812" s="150"/>
      <c r="F812" s="150"/>
      <c r="G812" s="150"/>
      <c r="H812" s="150"/>
      <c r="I812" s="150"/>
      <c r="J812" s="150"/>
      <c r="K812" s="150"/>
      <c r="L812" s="150"/>
      <c r="M812" s="139"/>
    </row>
    <row r="813" spans="1:13" ht="35.25">
      <c r="A813" s="73"/>
      <c r="B813" s="73"/>
      <c r="C813" s="73"/>
      <c r="D813" s="139"/>
      <c r="E813" s="150"/>
      <c r="F813" s="150"/>
      <c r="G813" s="150"/>
      <c r="H813" s="150"/>
      <c r="I813" s="150"/>
      <c r="J813" s="150"/>
      <c r="K813" s="150"/>
      <c r="L813" s="150"/>
      <c r="M813" s="139"/>
    </row>
    <row r="814" spans="1:13" ht="35.25">
      <c r="A814" s="73"/>
      <c r="B814" s="73"/>
      <c r="C814" s="73"/>
      <c r="D814" s="139"/>
      <c r="E814" s="150"/>
      <c r="F814" s="150"/>
      <c r="G814" s="150"/>
      <c r="H814" s="150"/>
      <c r="I814" s="150"/>
      <c r="J814" s="150"/>
      <c r="K814" s="150"/>
      <c r="L814" s="150"/>
      <c r="M814" s="139"/>
    </row>
    <row r="815" spans="1:13" ht="35.25">
      <c r="A815" s="73"/>
      <c r="B815" s="73"/>
      <c r="C815" s="73"/>
      <c r="D815" s="139"/>
      <c r="E815" s="150"/>
      <c r="F815" s="150"/>
      <c r="G815" s="150"/>
      <c r="H815" s="150"/>
      <c r="I815" s="150"/>
      <c r="J815" s="150"/>
      <c r="K815" s="150"/>
      <c r="L815" s="150"/>
      <c r="M815" s="139"/>
    </row>
    <row r="816" spans="1:13" ht="35.25">
      <c r="A816" s="73"/>
      <c r="B816" s="73"/>
      <c r="C816" s="73"/>
      <c r="D816" s="139"/>
      <c r="E816" s="150"/>
      <c r="F816" s="150"/>
      <c r="G816" s="150"/>
      <c r="H816" s="150"/>
      <c r="I816" s="150"/>
      <c r="J816" s="150"/>
      <c r="K816" s="150"/>
      <c r="L816" s="150"/>
      <c r="M816" s="139"/>
    </row>
    <row r="817" spans="1:13" ht="35.25">
      <c r="A817" s="73"/>
      <c r="B817" s="73"/>
      <c r="C817" s="73"/>
      <c r="D817" s="139"/>
      <c r="E817" s="150"/>
      <c r="F817" s="150"/>
      <c r="G817" s="150"/>
      <c r="H817" s="150"/>
      <c r="I817" s="150"/>
      <c r="J817" s="150"/>
      <c r="K817" s="150"/>
      <c r="L817" s="150"/>
      <c r="M817" s="139"/>
    </row>
    <row r="818" spans="1:13" ht="35.25">
      <c r="A818" s="73"/>
      <c r="B818" s="73"/>
      <c r="C818" s="73"/>
      <c r="D818" s="139"/>
      <c r="E818" s="150"/>
      <c r="F818" s="150"/>
      <c r="G818" s="150"/>
      <c r="H818" s="150"/>
      <c r="I818" s="150"/>
      <c r="J818" s="150"/>
      <c r="K818" s="150"/>
      <c r="L818" s="150"/>
      <c r="M818" s="139"/>
    </row>
    <row r="819" spans="1:13" ht="35.25">
      <c r="A819" s="73"/>
      <c r="B819" s="73"/>
      <c r="C819" s="73"/>
      <c r="D819" s="139"/>
      <c r="E819" s="150"/>
      <c r="F819" s="150"/>
      <c r="G819" s="150"/>
      <c r="H819" s="150"/>
      <c r="I819" s="150"/>
      <c r="J819" s="150"/>
      <c r="K819" s="150"/>
      <c r="L819" s="150"/>
      <c r="M819" s="139"/>
    </row>
    <row r="820" spans="1:13" ht="35.25">
      <c r="A820" s="73"/>
      <c r="B820" s="73"/>
      <c r="C820" s="73"/>
      <c r="D820" s="139"/>
      <c r="E820" s="150"/>
      <c r="F820" s="150"/>
      <c r="G820" s="150"/>
      <c r="H820" s="150"/>
      <c r="I820" s="150"/>
      <c r="J820" s="150"/>
      <c r="K820" s="150"/>
      <c r="L820" s="150"/>
      <c r="M820" s="139"/>
    </row>
    <row r="821" spans="1:13" ht="35.25">
      <c r="A821" s="73"/>
      <c r="B821" s="73"/>
      <c r="C821" s="73"/>
      <c r="D821" s="139"/>
      <c r="E821" s="150"/>
      <c r="F821" s="150"/>
      <c r="G821" s="150"/>
      <c r="H821" s="150"/>
      <c r="I821" s="150"/>
      <c r="J821" s="150"/>
      <c r="K821" s="150"/>
      <c r="L821" s="150"/>
      <c r="M821" s="139"/>
    </row>
    <row r="822" spans="1:13" ht="35.25">
      <c r="A822" s="73"/>
      <c r="B822" s="73"/>
      <c r="C822" s="73"/>
      <c r="D822" s="139"/>
      <c r="E822" s="150"/>
      <c r="F822" s="150"/>
      <c r="G822" s="150"/>
      <c r="H822" s="150"/>
      <c r="I822" s="150"/>
      <c r="J822" s="150"/>
      <c r="K822" s="150"/>
      <c r="L822" s="150"/>
      <c r="M822" s="139"/>
    </row>
    <row r="823" spans="1:13" ht="35.25">
      <c r="A823" s="73"/>
      <c r="B823" s="73"/>
      <c r="C823" s="73"/>
      <c r="D823" s="139"/>
      <c r="E823" s="150"/>
      <c r="F823" s="150"/>
      <c r="G823" s="150"/>
      <c r="H823" s="150"/>
      <c r="I823" s="150"/>
      <c r="J823" s="150"/>
      <c r="K823" s="150"/>
      <c r="L823" s="150"/>
      <c r="M823" s="139"/>
    </row>
    <row r="824" spans="1:13" ht="35.25">
      <c r="A824" s="73"/>
      <c r="B824" s="73"/>
      <c r="C824" s="73"/>
      <c r="D824" s="139"/>
      <c r="E824" s="150"/>
      <c r="F824" s="150"/>
      <c r="G824" s="150"/>
      <c r="H824" s="150"/>
      <c r="I824" s="150"/>
      <c r="J824" s="150"/>
      <c r="K824" s="150"/>
      <c r="L824" s="150"/>
      <c r="M824" s="139"/>
    </row>
    <row r="825" spans="1:13" ht="35.25">
      <c r="A825" s="73"/>
      <c r="B825" s="73"/>
      <c r="C825" s="73"/>
      <c r="D825" s="139"/>
      <c r="E825" s="150"/>
      <c r="F825" s="150"/>
      <c r="G825" s="150"/>
      <c r="H825" s="150"/>
      <c r="I825" s="150"/>
      <c r="J825" s="150"/>
      <c r="K825" s="150"/>
      <c r="L825" s="150"/>
      <c r="M825" s="139"/>
    </row>
    <row r="826" spans="1:13" ht="35.25">
      <c r="A826" s="73"/>
      <c r="B826" s="73"/>
      <c r="C826" s="73"/>
      <c r="D826" s="139"/>
      <c r="E826" s="150"/>
      <c r="F826" s="150"/>
      <c r="G826" s="150"/>
      <c r="H826" s="150"/>
      <c r="I826" s="150"/>
      <c r="J826" s="150"/>
      <c r="K826" s="150"/>
      <c r="L826" s="150"/>
      <c r="M826" s="139"/>
    </row>
    <row r="827" spans="1:13" ht="35.25">
      <c r="A827" s="73"/>
      <c r="B827" s="73"/>
      <c r="C827" s="73"/>
      <c r="D827" s="139"/>
      <c r="E827" s="150"/>
      <c r="F827" s="150"/>
      <c r="G827" s="150"/>
      <c r="H827" s="150"/>
      <c r="I827" s="150"/>
      <c r="J827" s="150"/>
      <c r="K827" s="150"/>
      <c r="L827" s="150"/>
      <c r="M827" s="139"/>
    </row>
    <row r="828" spans="1:13" ht="35.25">
      <c r="A828" s="73"/>
      <c r="B828" s="73"/>
      <c r="C828" s="73"/>
      <c r="D828" s="139"/>
      <c r="E828" s="150"/>
      <c r="F828" s="150"/>
      <c r="G828" s="150"/>
      <c r="H828" s="150"/>
      <c r="I828" s="150"/>
      <c r="J828" s="150"/>
      <c r="K828" s="150"/>
      <c r="L828" s="150"/>
      <c r="M828" s="139"/>
    </row>
    <row r="829" spans="1:13" ht="35.25">
      <c r="A829" s="73"/>
      <c r="B829" s="73"/>
      <c r="C829" s="73"/>
      <c r="D829" s="139"/>
      <c r="E829" s="150"/>
      <c r="F829" s="150"/>
      <c r="G829" s="150"/>
      <c r="H829" s="150"/>
      <c r="I829" s="150"/>
      <c r="J829" s="150"/>
      <c r="K829" s="150"/>
      <c r="L829" s="150"/>
      <c r="M829" s="139"/>
    </row>
    <row r="830" spans="1:13" ht="35.25">
      <c r="A830" s="73"/>
      <c r="B830" s="73"/>
      <c r="C830" s="73"/>
      <c r="D830" s="139"/>
      <c r="E830" s="150"/>
      <c r="F830" s="150"/>
      <c r="G830" s="150"/>
      <c r="H830" s="150"/>
      <c r="I830" s="150"/>
      <c r="J830" s="150"/>
      <c r="K830" s="150"/>
      <c r="L830" s="150"/>
      <c r="M830" s="139"/>
    </row>
    <row r="831" spans="1:13" ht="35.25">
      <c r="A831" s="73"/>
      <c r="B831" s="73"/>
      <c r="C831" s="73"/>
      <c r="D831" s="139"/>
      <c r="E831" s="150"/>
      <c r="F831" s="150"/>
      <c r="G831" s="150"/>
      <c r="H831" s="150"/>
      <c r="I831" s="150"/>
      <c r="J831" s="150"/>
      <c r="K831" s="150"/>
      <c r="L831" s="150"/>
      <c r="M831" s="139"/>
    </row>
    <row r="832" spans="1:13" ht="35.25">
      <c r="A832" s="73"/>
      <c r="B832" s="73"/>
      <c r="C832" s="73"/>
      <c r="D832" s="139"/>
      <c r="E832" s="150"/>
      <c r="F832" s="150"/>
      <c r="G832" s="150"/>
      <c r="H832" s="150"/>
      <c r="I832" s="150"/>
      <c r="J832" s="150"/>
      <c r="K832" s="150"/>
      <c r="L832" s="150"/>
      <c r="M832" s="139"/>
    </row>
    <row r="833" spans="1:13" ht="35.25">
      <c r="A833" s="73"/>
      <c r="B833" s="73"/>
      <c r="C833" s="73"/>
      <c r="D833" s="139"/>
      <c r="E833" s="150"/>
      <c r="F833" s="150"/>
      <c r="G833" s="150"/>
      <c r="H833" s="150"/>
      <c r="I833" s="150"/>
      <c r="J833" s="150"/>
      <c r="K833" s="150"/>
      <c r="L833" s="150"/>
      <c r="M833" s="139"/>
    </row>
    <row r="834" spans="1:13" ht="35.25">
      <c r="A834" s="73"/>
      <c r="B834" s="73"/>
      <c r="C834" s="73"/>
      <c r="D834" s="139"/>
      <c r="E834" s="150"/>
      <c r="F834" s="150"/>
      <c r="G834" s="150"/>
      <c r="H834" s="150"/>
      <c r="I834" s="150"/>
      <c r="J834" s="150"/>
      <c r="K834" s="150"/>
      <c r="L834" s="150"/>
      <c r="M834" s="139"/>
    </row>
    <row r="835" spans="1:13" ht="35.25">
      <c r="A835" s="73"/>
      <c r="B835" s="73"/>
      <c r="C835" s="73"/>
      <c r="D835" s="139"/>
      <c r="E835" s="150"/>
      <c r="F835" s="150"/>
      <c r="G835" s="150"/>
      <c r="H835" s="150"/>
      <c r="I835" s="150"/>
      <c r="J835" s="150"/>
      <c r="K835" s="150"/>
      <c r="L835" s="150"/>
      <c r="M835" s="139"/>
    </row>
    <row r="836" spans="1:13" ht="35.25">
      <c r="A836" s="73"/>
      <c r="B836" s="73"/>
      <c r="C836" s="73"/>
      <c r="D836" s="139"/>
      <c r="E836" s="150"/>
      <c r="F836" s="150"/>
      <c r="G836" s="150"/>
      <c r="H836" s="150"/>
      <c r="I836" s="150"/>
      <c r="J836" s="150"/>
      <c r="K836" s="150"/>
      <c r="L836" s="150"/>
      <c r="M836" s="139"/>
    </row>
    <row r="837" spans="1:13" ht="35.25">
      <c r="A837" s="73"/>
      <c r="B837" s="73"/>
      <c r="C837" s="73"/>
      <c r="D837" s="139"/>
      <c r="E837" s="150"/>
      <c r="F837" s="150"/>
      <c r="G837" s="150"/>
      <c r="H837" s="150"/>
      <c r="I837" s="150"/>
      <c r="J837" s="150"/>
      <c r="K837" s="150"/>
      <c r="L837" s="150"/>
      <c r="M837" s="139"/>
    </row>
    <row r="838" spans="1:13" ht="35.25">
      <c r="A838" s="73"/>
      <c r="B838" s="73"/>
      <c r="C838" s="73"/>
      <c r="D838" s="139"/>
      <c r="E838" s="150"/>
      <c r="F838" s="150"/>
      <c r="G838" s="150"/>
      <c r="H838" s="150"/>
      <c r="I838" s="150"/>
      <c r="J838" s="150"/>
      <c r="K838" s="150"/>
      <c r="L838" s="150"/>
      <c r="M838" s="139"/>
    </row>
    <row r="839" spans="1:13" ht="35.25">
      <c r="A839" s="73"/>
      <c r="B839" s="73"/>
      <c r="C839" s="73"/>
      <c r="D839" s="139"/>
      <c r="E839" s="150"/>
      <c r="F839" s="150"/>
      <c r="G839" s="150"/>
      <c r="H839" s="150"/>
      <c r="I839" s="150"/>
      <c r="J839" s="150"/>
      <c r="K839" s="150"/>
      <c r="L839" s="150"/>
      <c r="M839" s="139"/>
    </row>
    <row r="840" spans="1:13" ht="35.25">
      <c r="A840" s="73"/>
      <c r="B840" s="73"/>
      <c r="C840" s="73"/>
      <c r="D840" s="139"/>
      <c r="E840" s="150"/>
      <c r="F840" s="150"/>
      <c r="G840" s="150"/>
      <c r="H840" s="150"/>
      <c r="I840" s="150"/>
      <c r="J840" s="150"/>
      <c r="K840" s="150"/>
      <c r="L840" s="150"/>
      <c r="M840" s="139"/>
    </row>
    <row r="841" spans="1:13" ht="35.25">
      <c r="A841" s="73"/>
      <c r="B841" s="73"/>
      <c r="C841" s="73"/>
      <c r="D841" s="139"/>
      <c r="E841" s="150"/>
      <c r="F841" s="150"/>
      <c r="G841" s="150"/>
      <c r="H841" s="150"/>
      <c r="I841" s="150"/>
      <c r="J841" s="150"/>
      <c r="K841" s="150"/>
      <c r="L841" s="150"/>
      <c r="M841" s="139"/>
    </row>
    <row r="842" spans="1:13" ht="35.25">
      <c r="A842" s="73"/>
      <c r="B842" s="73"/>
      <c r="C842" s="73"/>
      <c r="D842" s="139"/>
      <c r="E842" s="150"/>
      <c r="F842" s="150"/>
      <c r="G842" s="150"/>
      <c r="H842" s="150"/>
      <c r="I842" s="150"/>
      <c r="J842" s="150"/>
      <c r="K842" s="150"/>
      <c r="L842" s="150"/>
      <c r="M842" s="139"/>
    </row>
    <row r="843" spans="1:13" ht="35.25">
      <c r="A843" s="73"/>
      <c r="B843" s="73"/>
      <c r="C843" s="73"/>
      <c r="D843" s="139"/>
      <c r="E843" s="150"/>
      <c r="F843" s="150"/>
      <c r="G843" s="150"/>
      <c r="H843" s="150"/>
      <c r="I843" s="150"/>
      <c r="J843" s="150"/>
      <c r="K843" s="150"/>
      <c r="L843" s="150"/>
      <c r="M843" s="139"/>
    </row>
    <row r="844" spans="1:13" ht="35.25">
      <c r="A844" s="73"/>
      <c r="B844" s="73"/>
      <c r="C844" s="73"/>
      <c r="D844" s="139"/>
      <c r="E844" s="150"/>
      <c r="F844" s="150"/>
      <c r="G844" s="150"/>
      <c r="H844" s="150"/>
      <c r="I844" s="150"/>
      <c r="J844" s="150"/>
      <c r="K844" s="150"/>
      <c r="L844" s="150"/>
      <c r="M844" s="139"/>
    </row>
    <row r="845" spans="1:13" ht="35.25">
      <c r="A845" s="73"/>
      <c r="B845" s="73"/>
      <c r="C845" s="73"/>
      <c r="D845" s="139"/>
      <c r="E845" s="150"/>
      <c r="F845" s="150"/>
      <c r="G845" s="150"/>
      <c r="H845" s="150"/>
      <c r="I845" s="150"/>
      <c r="J845" s="150"/>
      <c r="K845" s="150"/>
      <c r="L845" s="150"/>
      <c r="M845" s="139"/>
    </row>
    <row r="846" spans="1:13" ht="35.25">
      <c r="A846" s="73"/>
      <c r="B846" s="73"/>
      <c r="C846" s="73"/>
      <c r="D846" s="139"/>
      <c r="E846" s="150"/>
      <c r="F846" s="150"/>
      <c r="G846" s="150"/>
      <c r="H846" s="150"/>
      <c r="I846" s="150"/>
      <c r="J846" s="150"/>
      <c r="K846" s="150"/>
      <c r="L846" s="150"/>
      <c r="M846" s="139"/>
    </row>
    <row r="847" spans="1:13" ht="35.25">
      <c r="A847" s="73"/>
      <c r="B847" s="73"/>
      <c r="C847" s="73"/>
      <c r="D847" s="139"/>
      <c r="E847" s="150"/>
      <c r="F847" s="150"/>
      <c r="G847" s="150"/>
      <c r="H847" s="150"/>
      <c r="I847" s="150"/>
      <c r="J847" s="150"/>
      <c r="K847" s="150"/>
      <c r="L847" s="150"/>
      <c r="M847" s="139"/>
    </row>
    <row r="848" spans="1:13" ht="35.25">
      <c r="A848" s="73"/>
      <c r="B848" s="73"/>
      <c r="C848" s="73"/>
      <c r="D848" s="139"/>
      <c r="E848" s="150"/>
      <c r="F848" s="150"/>
      <c r="G848" s="150"/>
      <c r="H848" s="150"/>
      <c r="I848" s="150"/>
      <c r="J848" s="150"/>
      <c r="K848" s="150"/>
      <c r="L848" s="150"/>
      <c r="M848" s="139"/>
    </row>
    <row r="849" spans="1:13" ht="35.25">
      <c r="A849" s="73"/>
      <c r="B849" s="73"/>
      <c r="C849" s="73"/>
      <c r="D849" s="139"/>
      <c r="E849" s="150"/>
      <c r="F849" s="150"/>
      <c r="G849" s="150"/>
      <c r="H849" s="150"/>
      <c r="I849" s="150"/>
      <c r="J849" s="150"/>
      <c r="K849" s="150"/>
      <c r="L849" s="150"/>
      <c r="M849" s="139"/>
    </row>
    <row r="850" spans="1:13" ht="35.25">
      <c r="A850" s="73"/>
      <c r="B850" s="73"/>
      <c r="C850" s="73"/>
      <c r="D850" s="139"/>
      <c r="E850" s="150"/>
      <c r="F850" s="150"/>
      <c r="G850" s="150"/>
      <c r="H850" s="150"/>
      <c r="I850" s="150"/>
      <c r="J850" s="150"/>
      <c r="K850" s="150"/>
      <c r="L850" s="150"/>
      <c r="M850" s="139"/>
    </row>
    <row r="851" spans="1:13" ht="35.25">
      <c r="A851" s="73"/>
      <c r="B851" s="73"/>
      <c r="C851" s="73"/>
      <c r="D851" s="139"/>
      <c r="E851" s="150"/>
      <c r="F851" s="150"/>
      <c r="G851" s="150"/>
      <c r="H851" s="150"/>
      <c r="I851" s="150"/>
      <c r="J851" s="150"/>
      <c r="K851" s="150"/>
      <c r="L851" s="150"/>
      <c r="M851" s="139"/>
    </row>
    <row r="852" spans="1:13" ht="35.25">
      <c r="A852" s="73"/>
      <c r="B852" s="73"/>
      <c r="C852" s="73"/>
      <c r="D852" s="139"/>
      <c r="E852" s="150"/>
      <c r="F852" s="150"/>
      <c r="G852" s="150"/>
      <c r="H852" s="150"/>
      <c r="I852" s="150"/>
      <c r="J852" s="150"/>
      <c r="K852" s="150"/>
      <c r="L852" s="150"/>
      <c r="M852" s="139"/>
    </row>
    <row r="853" spans="1:13" ht="35.25">
      <c r="A853" s="73"/>
      <c r="B853" s="73"/>
      <c r="C853" s="73"/>
      <c r="D853" s="139"/>
      <c r="E853" s="150"/>
      <c r="F853" s="150"/>
      <c r="G853" s="150"/>
      <c r="H853" s="150"/>
      <c r="I853" s="150"/>
      <c r="J853" s="150"/>
      <c r="K853" s="150"/>
      <c r="L853" s="150"/>
      <c r="M853" s="139"/>
    </row>
    <row r="854" spans="1:13" ht="35.25">
      <c r="A854" s="73"/>
      <c r="B854" s="73"/>
      <c r="C854" s="73"/>
      <c r="D854" s="139"/>
      <c r="E854" s="150"/>
      <c r="F854" s="150"/>
      <c r="G854" s="150"/>
      <c r="H854" s="150"/>
      <c r="I854" s="150"/>
      <c r="J854" s="150"/>
      <c r="K854" s="150"/>
      <c r="L854" s="150"/>
      <c r="M854" s="139"/>
    </row>
    <row r="855" spans="1:13" ht="35.25">
      <c r="A855" s="73"/>
      <c r="B855" s="73"/>
      <c r="C855" s="73"/>
      <c r="D855" s="139"/>
      <c r="E855" s="150"/>
      <c r="F855" s="150"/>
      <c r="G855" s="150"/>
      <c r="H855" s="150"/>
      <c r="I855" s="150"/>
      <c r="J855" s="150"/>
      <c r="K855" s="150"/>
      <c r="L855" s="150"/>
      <c r="M855" s="139"/>
    </row>
    <row r="856" spans="1:13" ht="35.25">
      <c r="A856" s="73"/>
      <c r="B856" s="73"/>
      <c r="C856" s="73"/>
      <c r="D856" s="139"/>
      <c r="E856" s="150"/>
      <c r="F856" s="150"/>
      <c r="G856" s="150"/>
      <c r="H856" s="150"/>
      <c r="I856" s="150"/>
      <c r="J856" s="150"/>
      <c r="K856" s="150"/>
      <c r="L856" s="150"/>
      <c r="M856" s="139"/>
    </row>
    <row r="857" spans="1:13" ht="35.25">
      <c r="A857" s="73"/>
      <c r="B857" s="73"/>
      <c r="C857" s="73"/>
      <c r="D857" s="139"/>
      <c r="E857" s="150"/>
      <c r="F857" s="150"/>
      <c r="G857" s="150"/>
      <c r="H857" s="150"/>
      <c r="I857" s="150"/>
      <c r="J857" s="150"/>
      <c r="K857" s="150"/>
      <c r="L857" s="150"/>
      <c r="M857" s="139"/>
    </row>
    <row r="858" spans="1:13" ht="35.25">
      <c r="A858" s="73"/>
      <c r="B858" s="73"/>
      <c r="C858" s="73"/>
      <c r="D858" s="139"/>
      <c r="E858" s="150"/>
      <c r="F858" s="150"/>
      <c r="G858" s="150"/>
      <c r="H858" s="150"/>
      <c r="I858" s="150"/>
      <c r="J858" s="150"/>
      <c r="K858" s="150"/>
      <c r="L858" s="150"/>
      <c r="M858" s="139"/>
    </row>
    <row r="859" spans="1:13" ht="35.25">
      <c r="A859" s="73"/>
      <c r="B859" s="73"/>
      <c r="C859" s="73"/>
      <c r="D859" s="139"/>
      <c r="E859" s="150"/>
      <c r="F859" s="150"/>
      <c r="G859" s="150"/>
      <c r="H859" s="150"/>
      <c r="I859" s="150"/>
      <c r="J859" s="150"/>
      <c r="K859" s="150"/>
      <c r="L859" s="150"/>
      <c r="M859" s="139"/>
    </row>
    <row r="860" spans="1:13" ht="35.25">
      <c r="A860" s="73"/>
      <c r="B860" s="73"/>
      <c r="C860" s="73"/>
      <c r="D860" s="139"/>
      <c r="E860" s="150"/>
      <c r="F860" s="150"/>
      <c r="G860" s="150"/>
      <c r="H860" s="150"/>
      <c r="I860" s="150"/>
      <c r="J860" s="150"/>
      <c r="K860" s="150"/>
      <c r="L860" s="150"/>
      <c r="M860" s="139"/>
    </row>
    <row r="861" spans="1:13" ht="35.25">
      <c r="A861" s="73"/>
      <c r="B861" s="73"/>
      <c r="C861" s="73"/>
      <c r="D861" s="139"/>
      <c r="E861" s="150"/>
      <c r="F861" s="150"/>
      <c r="G861" s="150"/>
      <c r="H861" s="150"/>
      <c r="I861" s="150"/>
      <c r="J861" s="150"/>
      <c r="K861" s="150"/>
      <c r="L861" s="150"/>
      <c r="M861" s="139"/>
    </row>
    <row r="862" spans="1:13" ht="35.25">
      <c r="A862" s="73"/>
      <c r="B862" s="73"/>
      <c r="C862" s="73"/>
      <c r="D862" s="139"/>
      <c r="E862" s="150"/>
      <c r="F862" s="150"/>
      <c r="G862" s="150"/>
      <c r="H862" s="150"/>
      <c r="I862" s="150"/>
      <c r="J862" s="150"/>
      <c r="K862" s="150"/>
      <c r="L862" s="150"/>
      <c r="M862" s="139"/>
    </row>
    <row r="863" spans="1:13" ht="35.25">
      <c r="A863" s="73"/>
      <c r="B863" s="73"/>
      <c r="C863" s="73"/>
      <c r="D863" s="139"/>
      <c r="E863" s="150"/>
      <c r="F863" s="150"/>
      <c r="G863" s="150"/>
      <c r="H863" s="150"/>
      <c r="I863" s="150"/>
      <c r="J863" s="150"/>
      <c r="K863" s="150"/>
      <c r="L863" s="150"/>
      <c r="M863" s="139"/>
    </row>
    <row r="864" spans="1:13" ht="35.25">
      <c r="A864" s="73"/>
      <c r="B864" s="73"/>
      <c r="C864" s="73"/>
      <c r="D864" s="139"/>
      <c r="E864" s="150"/>
      <c r="F864" s="150"/>
      <c r="G864" s="150"/>
      <c r="H864" s="150"/>
      <c r="I864" s="150"/>
      <c r="J864" s="150"/>
      <c r="K864" s="150"/>
      <c r="L864" s="150"/>
      <c r="M864" s="139"/>
    </row>
    <row r="865" spans="1:13" ht="35.25">
      <c r="A865" s="73"/>
      <c r="B865" s="73"/>
      <c r="C865" s="73"/>
      <c r="D865" s="139"/>
      <c r="E865" s="150"/>
      <c r="F865" s="150"/>
      <c r="G865" s="150"/>
      <c r="H865" s="150"/>
      <c r="I865" s="150"/>
      <c r="J865" s="150"/>
      <c r="K865" s="150"/>
      <c r="L865" s="150"/>
      <c r="M865" s="139"/>
    </row>
    <row r="866" spans="1:13" ht="35.25">
      <c r="A866" s="73"/>
      <c r="B866" s="73"/>
      <c r="C866" s="73"/>
      <c r="D866" s="139"/>
      <c r="E866" s="150"/>
      <c r="F866" s="150"/>
      <c r="G866" s="150"/>
      <c r="H866" s="150"/>
      <c r="I866" s="150"/>
      <c r="J866" s="150"/>
      <c r="K866" s="150"/>
      <c r="L866" s="150"/>
      <c r="M866" s="139"/>
    </row>
    <row r="867" spans="1:13" ht="35.25">
      <c r="A867" s="73"/>
      <c r="B867" s="73"/>
      <c r="C867" s="73"/>
      <c r="D867" s="139"/>
      <c r="E867" s="150"/>
      <c r="F867" s="150"/>
      <c r="G867" s="150"/>
      <c r="H867" s="150"/>
      <c r="I867" s="150"/>
      <c r="J867" s="150"/>
      <c r="K867" s="150"/>
      <c r="L867" s="150"/>
      <c r="M867" s="139"/>
    </row>
    <row r="868" spans="1:13" ht="35.25">
      <c r="A868" s="73"/>
      <c r="B868" s="73"/>
      <c r="C868" s="73"/>
      <c r="D868" s="139"/>
      <c r="E868" s="150"/>
      <c r="F868" s="150"/>
      <c r="G868" s="150"/>
      <c r="H868" s="150"/>
      <c r="I868" s="150"/>
      <c r="J868" s="150"/>
      <c r="K868" s="150"/>
      <c r="L868" s="150"/>
      <c r="M868" s="139"/>
    </row>
    <row r="869" spans="1:13" ht="35.25">
      <c r="A869" s="73"/>
      <c r="B869" s="73"/>
      <c r="C869" s="73"/>
      <c r="D869" s="139"/>
      <c r="E869" s="150"/>
      <c r="F869" s="150"/>
      <c r="G869" s="150"/>
      <c r="H869" s="150"/>
      <c r="I869" s="150"/>
      <c r="J869" s="150"/>
      <c r="K869" s="150"/>
      <c r="L869" s="150"/>
      <c r="M869" s="139"/>
    </row>
    <row r="870" spans="1:13" ht="35.25">
      <c r="A870" s="73"/>
      <c r="B870" s="73"/>
      <c r="C870" s="73"/>
      <c r="D870" s="139"/>
      <c r="E870" s="150"/>
      <c r="F870" s="150"/>
      <c r="G870" s="150"/>
      <c r="H870" s="150"/>
      <c r="I870" s="150"/>
      <c r="J870" s="150"/>
      <c r="K870" s="150"/>
      <c r="L870" s="150"/>
      <c r="M870" s="139"/>
    </row>
    <row r="871" spans="1:13" ht="35.25">
      <c r="A871" s="73"/>
      <c r="B871" s="73"/>
      <c r="C871" s="73"/>
      <c r="D871" s="139"/>
      <c r="E871" s="150"/>
      <c r="F871" s="150"/>
      <c r="G871" s="150"/>
      <c r="H871" s="150"/>
      <c r="I871" s="150"/>
      <c r="J871" s="150"/>
      <c r="K871" s="150"/>
      <c r="L871" s="150"/>
      <c r="M871" s="139"/>
    </row>
    <row r="872" spans="1:13" ht="35.25">
      <c r="A872" s="73"/>
      <c r="B872" s="73"/>
      <c r="C872" s="73"/>
      <c r="D872" s="139"/>
      <c r="E872" s="150"/>
      <c r="F872" s="150"/>
      <c r="G872" s="150"/>
      <c r="H872" s="150"/>
      <c r="I872" s="150"/>
      <c r="J872" s="150"/>
      <c r="K872" s="150"/>
      <c r="L872" s="150"/>
      <c r="M872" s="139"/>
    </row>
    <row r="873" spans="1:13" ht="35.25">
      <c r="A873" s="73"/>
      <c r="B873" s="73"/>
      <c r="C873" s="73"/>
      <c r="D873" s="139"/>
      <c r="E873" s="150"/>
      <c r="F873" s="150"/>
      <c r="G873" s="150"/>
      <c r="H873" s="150"/>
      <c r="I873" s="150"/>
      <c r="J873" s="150"/>
      <c r="K873" s="150"/>
      <c r="L873" s="150"/>
      <c r="M873" s="139"/>
    </row>
    <row r="874" spans="1:13" ht="35.25">
      <c r="A874" s="73"/>
      <c r="B874" s="73"/>
      <c r="C874" s="73"/>
      <c r="D874" s="139"/>
      <c r="E874" s="150"/>
      <c r="F874" s="150"/>
      <c r="G874" s="150"/>
      <c r="H874" s="150"/>
      <c r="I874" s="150"/>
      <c r="J874" s="150"/>
      <c r="K874" s="150"/>
      <c r="L874" s="150"/>
      <c r="M874" s="139"/>
    </row>
    <row r="875" spans="1:13" ht="35.25">
      <c r="A875" s="73"/>
      <c r="B875" s="73"/>
      <c r="C875" s="73"/>
      <c r="D875" s="139"/>
      <c r="E875" s="150"/>
      <c r="F875" s="150"/>
      <c r="G875" s="150"/>
      <c r="H875" s="150"/>
      <c r="I875" s="150"/>
      <c r="J875" s="150"/>
      <c r="K875" s="150"/>
      <c r="L875" s="150"/>
      <c r="M875" s="139"/>
    </row>
    <row r="876" spans="1:13" ht="35.25">
      <c r="A876" s="73"/>
      <c r="B876" s="73"/>
      <c r="C876" s="73"/>
      <c r="D876" s="139"/>
      <c r="E876" s="150"/>
      <c r="F876" s="150"/>
      <c r="G876" s="150"/>
      <c r="H876" s="150"/>
      <c r="I876" s="150"/>
      <c r="J876" s="150"/>
      <c r="K876" s="150"/>
      <c r="L876" s="150"/>
      <c r="M876" s="139"/>
    </row>
    <row r="877" spans="1:13" ht="35.25">
      <c r="A877" s="73"/>
      <c r="B877" s="73"/>
      <c r="C877" s="73"/>
      <c r="D877" s="139"/>
      <c r="E877" s="150"/>
      <c r="F877" s="150"/>
      <c r="G877" s="150"/>
      <c r="H877" s="150"/>
      <c r="I877" s="150"/>
      <c r="J877" s="150"/>
      <c r="K877" s="150"/>
      <c r="L877" s="150"/>
      <c r="M877" s="139"/>
    </row>
    <row r="878" spans="1:13" ht="35.25">
      <c r="A878" s="73"/>
      <c r="B878" s="73"/>
      <c r="C878" s="73"/>
      <c r="D878" s="139"/>
      <c r="E878" s="150"/>
      <c r="F878" s="150"/>
      <c r="G878" s="150"/>
      <c r="H878" s="150"/>
      <c r="I878" s="150"/>
      <c r="J878" s="150"/>
      <c r="K878" s="150"/>
      <c r="L878" s="150"/>
      <c r="M878" s="139"/>
    </row>
    <row r="879" spans="1:13" ht="35.25">
      <c r="A879" s="73"/>
      <c r="B879" s="73"/>
      <c r="C879" s="73"/>
      <c r="D879" s="139"/>
      <c r="E879" s="150"/>
      <c r="F879" s="150"/>
      <c r="G879" s="150"/>
      <c r="H879" s="150"/>
      <c r="I879" s="150"/>
      <c r="J879" s="150"/>
      <c r="K879" s="150"/>
      <c r="L879" s="150"/>
      <c r="M879" s="139"/>
    </row>
    <row r="880" spans="1:13" ht="35.25">
      <c r="A880" s="73"/>
      <c r="B880" s="73"/>
      <c r="C880" s="73"/>
      <c r="D880" s="139"/>
      <c r="E880" s="150"/>
      <c r="F880" s="150"/>
      <c r="G880" s="150"/>
      <c r="H880" s="150"/>
      <c r="I880" s="150"/>
      <c r="J880" s="150"/>
      <c r="K880" s="150"/>
      <c r="L880" s="150"/>
      <c r="M880" s="139"/>
    </row>
    <row r="881" spans="1:13" ht="35.25">
      <c r="A881" s="73"/>
      <c r="B881" s="73"/>
      <c r="C881" s="73"/>
      <c r="D881" s="139"/>
      <c r="E881" s="150"/>
      <c r="F881" s="150"/>
      <c r="G881" s="150"/>
      <c r="H881" s="150"/>
      <c r="I881" s="150"/>
      <c r="J881" s="150"/>
      <c r="K881" s="150"/>
      <c r="L881" s="150"/>
      <c r="M881" s="139"/>
    </row>
    <row r="882" spans="1:13" ht="35.25">
      <c r="A882" s="73"/>
      <c r="B882" s="73"/>
      <c r="C882" s="73"/>
      <c r="D882" s="139"/>
      <c r="E882" s="150"/>
      <c r="F882" s="150"/>
      <c r="G882" s="150"/>
      <c r="H882" s="150"/>
      <c r="I882" s="150"/>
      <c r="J882" s="150"/>
      <c r="K882" s="150"/>
      <c r="L882" s="150"/>
      <c r="M882" s="139"/>
    </row>
    <row r="883" spans="1:13" ht="35.25">
      <c r="A883" s="73"/>
      <c r="B883" s="73"/>
      <c r="C883" s="73"/>
      <c r="D883" s="139"/>
      <c r="E883" s="150"/>
      <c r="F883" s="150"/>
      <c r="G883" s="150"/>
      <c r="H883" s="150"/>
      <c r="I883" s="150"/>
      <c r="J883" s="150"/>
      <c r="K883" s="150"/>
      <c r="L883" s="150"/>
      <c r="M883" s="139"/>
    </row>
    <row r="884" spans="1:13" ht="35.25">
      <c r="A884" s="73"/>
      <c r="B884" s="73"/>
      <c r="C884" s="73"/>
      <c r="D884" s="139"/>
      <c r="E884" s="150"/>
      <c r="F884" s="150"/>
      <c r="G884" s="150"/>
      <c r="H884" s="150"/>
      <c r="I884" s="150"/>
      <c r="J884" s="150"/>
      <c r="K884" s="150"/>
      <c r="L884" s="150"/>
      <c r="M884" s="139"/>
    </row>
    <row r="885" spans="1:13" ht="35.25">
      <c r="A885" s="73"/>
      <c r="B885" s="73"/>
      <c r="C885" s="73"/>
      <c r="D885" s="139"/>
      <c r="E885" s="150"/>
      <c r="F885" s="150"/>
      <c r="G885" s="150"/>
      <c r="H885" s="150"/>
      <c r="I885" s="150"/>
      <c r="J885" s="150"/>
      <c r="K885" s="150"/>
      <c r="L885" s="150"/>
      <c r="M885" s="139"/>
    </row>
    <row r="886" spans="1:13" ht="35.25">
      <c r="A886" s="73"/>
      <c r="B886" s="73"/>
      <c r="C886" s="73"/>
      <c r="D886" s="139"/>
      <c r="E886" s="150"/>
      <c r="F886" s="150"/>
      <c r="G886" s="150"/>
      <c r="H886" s="150"/>
      <c r="I886" s="150"/>
      <c r="J886" s="150"/>
      <c r="K886" s="150"/>
      <c r="L886" s="150"/>
      <c r="M886" s="139"/>
    </row>
    <row r="887" spans="1:13" ht="35.25">
      <c r="A887" s="73"/>
      <c r="B887" s="73"/>
      <c r="C887" s="73"/>
      <c r="D887" s="139"/>
      <c r="E887" s="150"/>
      <c r="F887" s="150"/>
      <c r="G887" s="150"/>
      <c r="H887" s="150"/>
      <c r="I887" s="150"/>
      <c r="J887" s="150"/>
      <c r="K887" s="150"/>
      <c r="L887" s="150"/>
      <c r="M887" s="139"/>
    </row>
    <row r="888" spans="1:13" ht="35.25">
      <c r="A888" s="73"/>
      <c r="B888" s="73"/>
      <c r="C888" s="73"/>
      <c r="D888" s="139"/>
      <c r="E888" s="150"/>
      <c r="F888" s="150"/>
      <c r="G888" s="150"/>
      <c r="H888" s="150"/>
      <c r="I888" s="150"/>
      <c r="J888" s="150"/>
      <c r="K888" s="150"/>
      <c r="L888" s="150"/>
      <c r="M888" s="139"/>
    </row>
    <row r="889" spans="1:13" ht="35.25">
      <c r="A889" s="73"/>
      <c r="B889" s="73"/>
      <c r="C889" s="73"/>
      <c r="D889" s="139"/>
      <c r="E889" s="150"/>
      <c r="F889" s="150"/>
      <c r="G889" s="150"/>
      <c r="H889" s="150"/>
      <c r="I889" s="150"/>
      <c r="J889" s="150"/>
      <c r="K889" s="150"/>
      <c r="L889" s="150"/>
      <c r="M889" s="139"/>
    </row>
    <row r="890" spans="1:13" ht="35.25">
      <c r="A890" s="73"/>
      <c r="B890" s="73"/>
      <c r="C890" s="73"/>
      <c r="D890" s="139"/>
      <c r="E890" s="150"/>
      <c r="F890" s="150"/>
      <c r="G890" s="150"/>
      <c r="H890" s="150"/>
      <c r="I890" s="150"/>
      <c r="J890" s="150"/>
      <c r="K890" s="150"/>
      <c r="L890" s="150"/>
      <c r="M890" s="139"/>
    </row>
    <row r="891" spans="1:13" ht="35.25">
      <c r="A891" s="73"/>
      <c r="B891" s="73"/>
      <c r="C891" s="73"/>
      <c r="D891" s="139"/>
      <c r="E891" s="150"/>
      <c r="F891" s="150"/>
      <c r="G891" s="150"/>
      <c r="H891" s="150"/>
      <c r="I891" s="150"/>
      <c r="J891" s="150"/>
      <c r="K891" s="150"/>
      <c r="L891" s="150"/>
      <c r="M891" s="139"/>
    </row>
    <row r="892" spans="1:13" ht="35.25">
      <c r="A892" s="73"/>
      <c r="B892" s="73"/>
      <c r="C892" s="73"/>
      <c r="D892" s="139"/>
      <c r="E892" s="150"/>
      <c r="F892" s="150"/>
      <c r="G892" s="150"/>
      <c r="H892" s="150"/>
      <c r="I892" s="150"/>
      <c r="J892" s="150"/>
      <c r="K892" s="150"/>
      <c r="L892" s="150"/>
      <c r="M892" s="139"/>
    </row>
    <row r="893" spans="1:13" ht="35.25">
      <c r="A893" s="73"/>
      <c r="B893" s="73"/>
      <c r="C893" s="73"/>
      <c r="D893" s="139"/>
      <c r="E893" s="150"/>
      <c r="F893" s="150"/>
      <c r="G893" s="150"/>
      <c r="H893" s="150"/>
      <c r="I893" s="150"/>
      <c r="J893" s="150"/>
      <c r="K893" s="150"/>
      <c r="L893" s="150"/>
      <c r="M893" s="139"/>
    </row>
    <row r="894" spans="1:13" ht="35.25">
      <c r="A894" s="73"/>
      <c r="B894" s="73"/>
      <c r="C894" s="73"/>
      <c r="D894" s="139"/>
      <c r="E894" s="150"/>
      <c r="F894" s="150"/>
      <c r="G894" s="150"/>
      <c r="H894" s="150"/>
      <c r="I894" s="150"/>
      <c r="J894" s="150"/>
      <c r="K894" s="150"/>
      <c r="L894" s="150"/>
      <c r="M894" s="139"/>
    </row>
    <row r="895" spans="1:13" ht="35.25">
      <c r="A895" s="73"/>
      <c r="B895" s="73"/>
      <c r="C895" s="73"/>
      <c r="D895" s="139"/>
      <c r="E895" s="150"/>
      <c r="F895" s="150"/>
      <c r="G895" s="150"/>
      <c r="H895" s="150"/>
      <c r="I895" s="150"/>
      <c r="J895" s="150"/>
      <c r="K895" s="150"/>
      <c r="L895" s="150"/>
      <c r="M895" s="139"/>
    </row>
    <row r="896" spans="1:13" ht="35.25">
      <c r="A896" s="73"/>
      <c r="B896" s="73"/>
      <c r="C896" s="73"/>
      <c r="D896" s="139"/>
      <c r="E896" s="150"/>
      <c r="F896" s="150"/>
      <c r="G896" s="150"/>
      <c r="H896" s="150"/>
      <c r="I896" s="150"/>
      <c r="J896" s="150"/>
      <c r="K896" s="150"/>
      <c r="L896" s="150"/>
      <c r="M896" s="139"/>
    </row>
    <row r="897" spans="1:13" ht="35.25">
      <c r="A897" s="73"/>
      <c r="B897" s="73"/>
      <c r="C897" s="73"/>
      <c r="D897" s="139"/>
      <c r="E897" s="150"/>
      <c r="F897" s="150"/>
      <c r="G897" s="150"/>
      <c r="H897" s="150"/>
      <c r="I897" s="150"/>
      <c r="J897" s="150"/>
      <c r="K897" s="150"/>
      <c r="L897" s="150"/>
      <c r="M897" s="139"/>
    </row>
    <row r="898" spans="1:13" ht="35.25">
      <c r="A898" s="73"/>
      <c r="B898" s="73"/>
      <c r="C898" s="73"/>
      <c r="D898" s="139"/>
      <c r="E898" s="150"/>
      <c r="F898" s="150"/>
      <c r="G898" s="150"/>
      <c r="H898" s="150"/>
      <c r="I898" s="150"/>
      <c r="J898" s="150"/>
      <c r="K898" s="150"/>
      <c r="L898" s="150"/>
      <c r="M898" s="139"/>
    </row>
    <row r="899" spans="1:13" ht="35.25">
      <c r="A899" s="73"/>
      <c r="B899" s="73"/>
      <c r="C899" s="73"/>
      <c r="D899" s="139"/>
      <c r="E899" s="150"/>
      <c r="F899" s="150"/>
      <c r="G899" s="150"/>
      <c r="H899" s="150"/>
      <c r="I899" s="150"/>
      <c r="J899" s="150"/>
      <c r="K899" s="150"/>
      <c r="L899" s="150"/>
      <c r="M899" s="139"/>
    </row>
    <row r="900" spans="1:13" ht="35.25">
      <c r="A900" s="73"/>
      <c r="B900" s="73"/>
      <c r="C900" s="73"/>
      <c r="D900" s="139"/>
      <c r="E900" s="150"/>
      <c r="F900" s="150"/>
      <c r="G900" s="150"/>
      <c r="H900" s="150"/>
      <c r="I900" s="150"/>
      <c r="J900" s="150"/>
      <c r="K900" s="150"/>
      <c r="L900" s="150"/>
      <c r="M900" s="139"/>
    </row>
    <row r="901" spans="1:13" ht="35.25">
      <c r="A901" s="73"/>
      <c r="B901" s="73"/>
      <c r="C901" s="73"/>
      <c r="D901" s="139"/>
      <c r="E901" s="150"/>
      <c r="F901" s="150"/>
      <c r="G901" s="150"/>
      <c r="H901" s="150"/>
      <c r="I901" s="150"/>
      <c r="J901" s="150"/>
      <c r="K901" s="150"/>
      <c r="L901" s="150"/>
      <c r="M901" s="139"/>
    </row>
    <row r="902" spans="1:13" ht="35.25">
      <c r="A902" s="73"/>
      <c r="B902" s="73"/>
      <c r="C902" s="73"/>
      <c r="D902" s="139"/>
      <c r="E902" s="150"/>
      <c r="F902" s="150"/>
      <c r="G902" s="150"/>
      <c r="H902" s="150"/>
      <c r="I902" s="150"/>
      <c r="J902" s="150"/>
      <c r="K902" s="150"/>
      <c r="L902" s="150"/>
      <c r="M902" s="139"/>
    </row>
    <row r="903" spans="1:13" ht="35.25">
      <c r="A903" s="73"/>
      <c r="B903" s="73"/>
      <c r="C903" s="73"/>
      <c r="D903" s="139"/>
      <c r="E903" s="150"/>
      <c r="F903" s="150"/>
      <c r="G903" s="150"/>
      <c r="H903" s="150"/>
      <c r="I903" s="150"/>
      <c r="J903" s="150"/>
      <c r="K903" s="150"/>
      <c r="L903" s="150"/>
      <c r="M903" s="139"/>
    </row>
    <row r="904" spans="1:13" ht="35.25">
      <c r="A904" s="73"/>
      <c r="B904" s="73"/>
      <c r="C904" s="73"/>
      <c r="D904" s="139"/>
      <c r="E904" s="150"/>
      <c r="F904" s="150"/>
      <c r="G904" s="150"/>
      <c r="H904" s="150"/>
      <c r="I904" s="150"/>
      <c r="J904" s="150"/>
      <c r="K904" s="150"/>
      <c r="L904" s="150"/>
      <c r="M904" s="139"/>
    </row>
    <row r="905" spans="1:13" ht="35.25">
      <c r="A905" s="73"/>
      <c r="B905" s="73"/>
      <c r="C905" s="73"/>
      <c r="D905" s="139"/>
      <c r="E905" s="150"/>
      <c r="F905" s="150"/>
      <c r="G905" s="150"/>
      <c r="H905" s="150"/>
      <c r="I905" s="150"/>
      <c r="J905" s="150"/>
      <c r="K905" s="150"/>
      <c r="L905" s="150"/>
      <c r="M905" s="139"/>
    </row>
    <row r="906" spans="1:13" ht="35.25">
      <c r="A906" s="73"/>
      <c r="B906" s="73"/>
      <c r="C906" s="73"/>
      <c r="D906" s="139"/>
      <c r="E906" s="150"/>
      <c r="F906" s="150"/>
      <c r="G906" s="150"/>
      <c r="H906" s="150"/>
      <c r="I906" s="150"/>
      <c r="J906" s="150"/>
      <c r="K906" s="150"/>
      <c r="L906" s="150"/>
      <c r="M906" s="139"/>
    </row>
    <row r="907" spans="1:13" ht="35.25">
      <c r="A907" s="73"/>
      <c r="B907" s="73"/>
      <c r="C907" s="73"/>
      <c r="D907" s="139"/>
      <c r="E907" s="150"/>
      <c r="F907" s="150"/>
      <c r="G907" s="150"/>
      <c r="H907" s="150"/>
      <c r="I907" s="150"/>
      <c r="J907" s="150"/>
      <c r="K907" s="150"/>
      <c r="L907" s="150"/>
      <c r="M907" s="139"/>
    </row>
    <row r="908" spans="1:13" ht="35.25">
      <c r="A908" s="73"/>
      <c r="B908" s="73"/>
      <c r="C908" s="73"/>
      <c r="D908" s="139"/>
      <c r="E908" s="150"/>
      <c r="F908" s="150"/>
      <c r="G908" s="150"/>
      <c r="H908" s="150"/>
      <c r="I908" s="150"/>
      <c r="J908" s="150"/>
      <c r="K908" s="150"/>
      <c r="L908" s="150"/>
      <c r="M908" s="139"/>
    </row>
    <row r="909" spans="1:13" ht="35.25">
      <c r="A909" s="73"/>
      <c r="B909" s="73"/>
      <c r="C909" s="73"/>
      <c r="D909" s="139"/>
      <c r="E909" s="150"/>
      <c r="F909" s="150"/>
      <c r="G909" s="150"/>
      <c r="H909" s="150"/>
      <c r="I909" s="150"/>
      <c r="J909" s="150"/>
      <c r="K909" s="150"/>
      <c r="L909" s="150"/>
      <c r="M909" s="139"/>
    </row>
    <row r="910" spans="1:13" ht="35.25">
      <c r="A910" s="73"/>
      <c r="B910" s="73"/>
      <c r="C910" s="73"/>
      <c r="D910" s="139"/>
      <c r="E910" s="150"/>
      <c r="F910" s="150"/>
      <c r="G910" s="150"/>
      <c r="H910" s="150"/>
      <c r="I910" s="150"/>
      <c r="J910" s="150"/>
      <c r="K910" s="150"/>
      <c r="L910" s="150"/>
      <c r="M910" s="139"/>
    </row>
    <row r="911" spans="1:13" ht="35.25">
      <c r="A911" s="73"/>
      <c r="B911" s="73"/>
      <c r="C911" s="73"/>
      <c r="D911" s="139"/>
      <c r="E911" s="150"/>
      <c r="F911" s="150"/>
      <c r="G911" s="150"/>
      <c r="H911" s="150"/>
      <c r="I911" s="150"/>
      <c r="J911" s="150"/>
      <c r="K911" s="150"/>
      <c r="L911" s="150"/>
      <c r="M911" s="139"/>
    </row>
    <row r="912" spans="1:13" ht="35.25">
      <c r="A912" s="73"/>
      <c r="B912" s="73"/>
      <c r="C912" s="73"/>
      <c r="D912" s="139"/>
      <c r="E912" s="150"/>
      <c r="F912" s="150"/>
      <c r="G912" s="150"/>
      <c r="H912" s="150"/>
      <c r="I912" s="150"/>
      <c r="J912" s="150"/>
      <c r="K912" s="150"/>
      <c r="L912" s="150"/>
      <c r="M912" s="139"/>
    </row>
    <row r="913" spans="1:13" ht="35.25">
      <c r="A913" s="73"/>
      <c r="B913" s="73"/>
      <c r="C913" s="73"/>
      <c r="D913" s="139"/>
      <c r="E913" s="150"/>
      <c r="F913" s="150"/>
      <c r="G913" s="150"/>
      <c r="H913" s="150"/>
      <c r="I913" s="150"/>
      <c r="J913" s="150"/>
      <c r="K913" s="150"/>
      <c r="L913" s="150"/>
      <c r="M913" s="139"/>
    </row>
    <row r="914" spans="1:13" ht="35.25">
      <c r="A914" s="73"/>
      <c r="B914" s="73"/>
      <c r="C914" s="73"/>
      <c r="D914" s="139"/>
      <c r="E914" s="150"/>
      <c r="F914" s="150"/>
      <c r="G914" s="150"/>
      <c r="H914" s="150"/>
      <c r="I914" s="150"/>
      <c r="J914" s="150"/>
      <c r="K914" s="150"/>
      <c r="L914" s="150"/>
      <c r="M914" s="139"/>
    </row>
    <row r="915" spans="1:13" ht="35.25">
      <c r="A915" s="73"/>
      <c r="B915" s="73"/>
      <c r="C915" s="73"/>
      <c r="D915" s="139"/>
      <c r="E915" s="150"/>
      <c r="F915" s="150"/>
      <c r="G915" s="150"/>
      <c r="H915" s="150"/>
      <c r="I915" s="150"/>
      <c r="J915" s="150"/>
      <c r="K915" s="150"/>
      <c r="L915" s="150"/>
      <c r="M915" s="139"/>
    </row>
    <row r="916" spans="1:13" ht="35.25">
      <c r="A916" s="73"/>
      <c r="B916" s="73"/>
      <c r="C916" s="73"/>
      <c r="D916" s="139"/>
      <c r="E916" s="150"/>
      <c r="F916" s="150"/>
      <c r="G916" s="150"/>
      <c r="H916" s="150"/>
      <c r="I916" s="150"/>
      <c r="J916" s="150"/>
      <c r="K916" s="150"/>
      <c r="L916" s="150"/>
      <c r="M916" s="139"/>
    </row>
    <row r="917" spans="1:13" ht="35.25">
      <c r="A917" s="73"/>
      <c r="B917" s="73"/>
      <c r="C917" s="73"/>
      <c r="D917" s="139"/>
      <c r="E917" s="150"/>
      <c r="F917" s="150"/>
      <c r="G917" s="150"/>
      <c r="H917" s="150"/>
      <c r="I917" s="150"/>
      <c r="J917" s="150"/>
      <c r="K917" s="150"/>
      <c r="L917" s="150"/>
      <c r="M917" s="139"/>
    </row>
    <row r="918" spans="1:13" ht="35.25">
      <c r="A918" s="73"/>
      <c r="B918" s="73"/>
      <c r="C918" s="73"/>
      <c r="D918" s="139"/>
      <c r="E918" s="150"/>
      <c r="F918" s="150"/>
      <c r="G918" s="150"/>
      <c r="H918" s="150"/>
      <c r="I918" s="150"/>
      <c r="J918" s="150"/>
      <c r="K918" s="150"/>
      <c r="L918" s="150"/>
      <c r="M918" s="139"/>
    </row>
    <row r="919" spans="1:13" ht="35.25">
      <c r="A919" s="73"/>
      <c r="B919" s="73"/>
      <c r="C919" s="73"/>
      <c r="D919" s="139"/>
      <c r="E919" s="150"/>
      <c r="F919" s="150"/>
      <c r="G919" s="150"/>
      <c r="H919" s="150"/>
      <c r="I919" s="150"/>
      <c r="J919" s="150"/>
      <c r="K919" s="150"/>
      <c r="L919" s="150"/>
      <c r="M919" s="139"/>
    </row>
    <row r="920" spans="1:13" ht="35.25">
      <c r="A920" s="73"/>
      <c r="B920" s="73"/>
      <c r="C920" s="73"/>
      <c r="D920" s="139"/>
      <c r="E920" s="150"/>
      <c r="F920" s="150"/>
      <c r="G920" s="150"/>
      <c r="H920" s="150"/>
      <c r="I920" s="150"/>
      <c r="J920" s="150"/>
      <c r="K920" s="150"/>
      <c r="L920" s="150"/>
      <c r="M920" s="139"/>
    </row>
    <row r="921" spans="1:13" ht="35.25">
      <c r="A921" s="73"/>
      <c r="B921" s="73"/>
      <c r="C921" s="73"/>
      <c r="D921" s="139"/>
      <c r="E921" s="150"/>
      <c r="F921" s="150"/>
      <c r="G921" s="150"/>
      <c r="H921" s="150"/>
      <c r="I921" s="150"/>
      <c r="J921" s="150"/>
      <c r="K921" s="150"/>
      <c r="L921" s="150"/>
      <c r="M921" s="139"/>
    </row>
    <row r="922" spans="1:13" ht="35.25">
      <c r="A922" s="73"/>
      <c r="B922" s="73"/>
      <c r="C922" s="73"/>
      <c r="D922" s="139"/>
      <c r="E922" s="150"/>
      <c r="F922" s="150"/>
      <c r="G922" s="150"/>
      <c r="H922" s="150"/>
      <c r="I922" s="150"/>
      <c r="J922" s="150"/>
      <c r="K922" s="150"/>
      <c r="L922" s="150"/>
      <c r="M922" s="139"/>
    </row>
    <row r="923" spans="1:13" ht="35.25">
      <c r="A923" s="73"/>
      <c r="B923" s="73"/>
      <c r="C923" s="73"/>
      <c r="D923" s="139"/>
      <c r="E923" s="150"/>
      <c r="F923" s="150"/>
      <c r="G923" s="150"/>
      <c r="H923" s="150"/>
      <c r="I923" s="150"/>
      <c r="J923" s="150"/>
      <c r="K923" s="150"/>
      <c r="L923" s="150"/>
      <c r="M923" s="139"/>
    </row>
    <row r="924" spans="1:13" ht="35.25">
      <c r="A924" s="73"/>
      <c r="B924" s="73"/>
      <c r="C924" s="73"/>
      <c r="D924" s="139"/>
      <c r="E924" s="150"/>
      <c r="F924" s="150"/>
      <c r="G924" s="150"/>
      <c r="H924" s="150"/>
      <c r="I924" s="150"/>
      <c r="J924" s="150"/>
      <c r="K924" s="150"/>
      <c r="L924" s="150"/>
      <c r="M924" s="139"/>
    </row>
    <row r="925" spans="1:13" ht="35.25">
      <c r="A925" s="73"/>
      <c r="B925" s="73"/>
      <c r="C925" s="73"/>
      <c r="D925" s="139"/>
      <c r="E925" s="150"/>
      <c r="F925" s="150"/>
      <c r="G925" s="150"/>
      <c r="H925" s="150"/>
      <c r="I925" s="150"/>
      <c r="J925" s="150"/>
      <c r="K925" s="150"/>
      <c r="L925" s="150"/>
      <c r="M925" s="139"/>
    </row>
    <row r="926" spans="1:13" ht="35.25">
      <c r="A926" s="73"/>
      <c r="B926" s="73"/>
      <c r="C926" s="73"/>
      <c r="D926" s="139"/>
      <c r="E926" s="150"/>
      <c r="F926" s="150"/>
      <c r="G926" s="150"/>
      <c r="H926" s="150"/>
      <c r="I926" s="150"/>
      <c r="J926" s="150"/>
      <c r="K926" s="150"/>
      <c r="L926" s="150"/>
      <c r="M926" s="139"/>
    </row>
    <row r="927" spans="1:13" ht="35.25">
      <c r="A927" s="73"/>
      <c r="B927" s="73"/>
      <c r="C927" s="73"/>
      <c r="D927" s="139"/>
      <c r="E927" s="150"/>
      <c r="F927" s="150"/>
      <c r="G927" s="150"/>
      <c r="H927" s="150"/>
      <c r="I927" s="150"/>
      <c r="J927" s="150"/>
      <c r="K927" s="150"/>
      <c r="L927" s="150"/>
      <c r="M927" s="139"/>
    </row>
    <row r="928" spans="1:13" ht="35.25">
      <c r="A928" s="73"/>
      <c r="B928" s="73"/>
      <c r="C928" s="73"/>
      <c r="D928" s="139"/>
      <c r="E928" s="150"/>
      <c r="F928" s="150"/>
      <c r="G928" s="150"/>
      <c r="H928" s="150"/>
      <c r="I928" s="150"/>
      <c r="J928" s="150"/>
      <c r="K928" s="150"/>
      <c r="L928" s="150"/>
      <c r="M928" s="139"/>
    </row>
    <row r="929" spans="1:13" ht="35.25">
      <c r="A929" s="73"/>
      <c r="B929" s="73"/>
      <c r="C929" s="73"/>
      <c r="D929" s="139"/>
      <c r="E929" s="150"/>
      <c r="F929" s="150"/>
      <c r="G929" s="150"/>
      <c r="H929" s="150"/>
      <c r="I929" s="150"/>
      <c r="J929" s="150"/>
      <c r="K929" s="150"/>
      <c r="L929" s="150"/>
      <c r="M929" s="139"/>
    </row>
    <row r="930" spans="1:13" ht="35.25">
      <c r="A930" s="73"/>
      <c r="B930" s="73"/>
      <c r="C930" s="73"/>
      <c r="D930" s="139"/>
      <c r="E930" s="150"/>
      <c r="F930" s="150"/>
      <c r="G930" s="150"/>
      <c r="H930" s="150"/>
      <c r="I930" s="150"/>
      <c r="J930" s="150"/>
      <c r="K930" s="150"/>
      <c r="L930" s="150"/>
      <c r="M930" s="139"/>
    </row>
    <row r="931" spans="1:13" ht="35.25">
      <c r="A931" s="73"/>
      <c r="B931" s="73"/>
      <c r="C931" s="73"/>
      <c r="D931" s="139"/>
      <c r="E931" s="150"/>
      <c r="F931" s="150"/>
      <c r="G931" s="150"/>
      <c r="H931" s="150"/>
      <c r="I931" s="150"/>
      <c r="J931" s="150"/>
      <c r="K931" s="150"/>
      <c r="L931" s="150"/>
      <c r="M931" s="139"/>
    </row>
    <row r="932" spans="1:13" ht="35.25">
      <c r="A932" s="73"/>
      <c r="B932" s="73"/>
      <c r="C932" s="73"/>
      <c r="D932" s="139"/>
      <c r="E932" s="150"/>
      <c r="F932" s="150"/>
      <c r="G932" s="150"/>
      <c r="H932" s="150"/>
      <c r="I932" s="150"/>
      <c r="J932" s="150"/>
      <c r="K932" s="150"/>
      <c r="L932" s="150"/>
      <c r="M932" s="139"/>
    </row>
    <row r="933" spans="1:13" ht="35.25">
      <c r="A933" s="73"/>
      <c r="B933" s="73"/>
      <c r="C933" s="73"/>
      <c r="D933" s="139"/>
      <c r="E933" s="150"/>
      <c r="F933" s="150"/>
      <c r="G933" s="150"/>
      <c r="H933" s="150"/>
      <c r="I933" s="150"/>
      <c r="J933" s="150"/>
      <c r="K933" s="150"/>
      <c r="L933" s="150"/>
      <c r="M933" s="139"/>
    </row>
    <row r="934" spans="1:13" ht="35.25">
      <c r="A934" s="73"/>
      <c r="B934" s="73"/>
      <c r="C934" s="73"/>
      <c r="D934" s="139"/>
      <c r="E934" s="150"/>
      <c r="F934" s="150"/>
      <c r="G934" s="150"/>
      <c r="H934" s="150"/>
      <c r="I934" s="150"/>
      <c r="J934" s="150"/>
      <c r="K934" s="150"/>
      <c r="L934" s="150"/>
      <c r="M934" s="139"/>
    </row>
    <row r="935" spans="1:13" ht="35.25">
      <c r="A935" s="73"/>
      <c r="B935" s="73"/>
      <c r="C935" s="73"/>
      <c r="D935" s="139"/>
      <c r="E935" s="150"/>
      <c r="F935" s="150"/>
      <c r="G935" s="150"/>
      <c r="H935" s="150"/>
      <c r="I935" s="150"/>
      <c r="J935" s="150"/>
      <c r="K935" s="150"/>
      <c r="L935" s="150"/>
      <c r="M935" s="139"/>
    </row>
    <row r="936" spans="1:13" ht="35.25">
      <c r="A936" s="73"/>
      <c r="B936" s="73"/>
      <c r="C936" s="73"/>
      <c r="D936" s="139"/>
      <c r="E936" s="150"/>
      <c r="F936" s="150"/>
      <c r="G936" s="150"/>
      <c r="H936" s="150"/>
      <c r="I936" s="150"/>
      <c r="J936" s="150"/>
      <c r="K936" s="150"/>
      <c r="L936" s="150"/>
      <c r="M936" s="139"/>
    </row>
    <row r="937" spans="1:13" ht="35.25">
      <c r="A937" s="73"/>
      <c r="B937" s="73"/>
      <c r="C937" s="73"/>
      <c r="D937" s="139"/>
      <c r="E937" s="150"/>
      <c r="F937" s="150"/>
      <c r="G937" s="150"/>
      <c r="H937" s="150"/>
      <c r="I937" s="150"/>
      <c r="J937" s="150"/>
      <c r="K937" s="150"/>
      <c r="L937" s="150"/>
      <c r="M937" s="139"/>
    </row>
    <row r="938" spans="1:13" ht="35.25">
      <c r="A938" s="73"/>
      <c r="B938" s="73"/>
      <c r="C938" s="73"/>
      <c r="D938" s="139"/>
      <c r="E938" s="150"/>
      <c r="F938" s="150"/>
      <c r="G938" s="150"/>
      <c r="H938" s="150"/>
      <c r="I938" s="150"/>
      <c r="J938" s="150"/>
      <c r="K938" s="150"/>
      <c r="L938" s="150"/>
      <c r="M938" s="139"/>
    </row>
    <row r="939" spans="1:13" ht="35.25">
      <c r="A939" s="73"/>
      <c r="B939" s="73"/>
      <c r="C939" s="73"/>
      <c r="D939" s="139"/>
      <c r="E939" s="150"/>
      <c r="F939" s="150"/>
      <c r="G939" s="150"/>
      <c r="H939" s="150"/>
      <c r="I939" s="150"/>
      <c r="J939" s="150"/>
      <c r="K939" s="150"/>
      <c r="L939" s="150"/>
      <c r="M939" s="139"/>
    </row>
    <row r="940" spans="1:13" ht="35.25">
      <c r="A940" s="73"/>
      <c r="B940" s="73"/>
      <c r="C940" s="73"/>
      <c r="D940" s="139"/>
      <c r="E940" s="150"/>
      <c r="F940" s="150"/>
      <c r="G940" s="150"/>
      <c r="H940" s="150"/>
      <c r="I940" s="150"/>
      <c r="J940" s="150"/>
      <c r="K940" s="150"/>
      <c r="L940" s="150"/>
      <c r="M940" s="139"/>
    </row>
    <row r="941" spans="1:13" ht="35.25">
      <c r="A941" s="73"/>
      <c r="B941" s="73"/>
      <c r="C941" s="73"/>
      <c r="D941" s="139"/>
      <c r="E941" s="150"/>
      <c r="F941" s="150"/>
      <c r="G941" s="150"/>
      <c r="H941" s="150"/>
      <c r="I941" s="150"/>
      <c r="J941" s="150"/>
      <c r="K941" s="150"/>
      <c r="L941" s="150"/>
      <c r="M941" s="139"/>
    </row>
    <row r="942" spans="1:13" ht="35.25">
      <c r="A942" s="73"/>
      <c r="B942" s="73"/>
      <c r="C942" s="73"/>
      <c r="D942" s="139"/>
      <c r="E942" s="150"/>
      <c r="F942" s="150"/>
      <c r="G942" s="150"/>
      <c r="H942" s="150"/>
      <c r="I942" s="150"/>
      <c r="J942" s="150"/>
      <c r="K942" s="150"/>
      <c r="L942" s="150"/>
      <c r="M942" s="139"/>
    </row>
    <row r="943" spans="1:13" ht="35.25">
      <c r="A943" s="73"/>
      <c r="B943" s="73"/>
      <c r="C943" s="73"/>
      <c r="D943" s="139"/>
      <c r="E943" s="150"/>
      <c r="F943" s="150"/>
      <c r="G943" s="150"/>
      <c r="H943" s="150"/>
      <c r="I943" s="150"/>
      <c r="J943" s="150"/>
      <c r="K943" s="150"/>
      <c r="L943" s="150"/>
      <c r="M943" s="139"/>
    </row>
    <row r="944" spans="1:13" ht="35.25">
      <c r="A944" s="73"/>
      <c r="B944" s="73"/>
      <c r="C944" s="73"/>
      <c r="D944" s="139"/>
      <c r="E944" s="150"/>
      <c r="F944" s="150"/>
      <c r="G944" s="150"/>
      <c r="H944" s="150"/>
      <c r="I944" s="150"/>
      <c r="J944" s="150"/>
      <c r="K944" s="150"/>
      <c r="L944" s="150"/>
      <c r="M944" s="139"/>
    </row>
    <row r="945" spans="1:13" ht="35.25">
      <c r="A945" s="73"/>
      <c r="B945" s="73"/>
      <c r="C945" s="73"/>
      <c r="D945" s="139"/>
      <c r="E945" s="150"/>
      <c r="F945" s="150"/>
      <c r="G945" s="150"/>
      <c r="H945" s="150"/>
      <c r="I945" s="150"/>
      <c r="J945" s="150"/>
      <c r="K945" s="150"/>
      <c r="L945" s="150"/>
      <c r="M945" s="139"/>
    </row>
    <row r="946" spans="1:13" ht="35.25">
      <c r="A946" s="73"/>
      <c r="B946" s="73"/>
      <c r="C946" s="73"/>
      <c r="D946" s="139"/>
      <c r="E946" s="150"/>
      <c r="F946" s="150"/>
      <c r="G946" s="150"/>
      <c r="H946" s="150"/>
      <c r="I946" s="150"/>
      <c r="J946" s="150"/>
      <c r="K946" s="150"/>
      <c r="L946" s="150"/>
      <c r="M946" s="139"/>
    </row>
    <row r="947" spans="1:13" ht="35.25">
      <c r="A947" s="73"/>
      <c r="B947" s="73"/>
      <c r="C947" s="73"/>
      <c r="D947" s="139"/>
      <c r="E947" s="150"/>
      <c r="F947" s="150"/>
      <c r="G947" s="150"/>
      <c r="H947" s="150"/>
      <c r="I947" s="150"/>
      <c r="J947" s="150"/>
      <c r="K947" s="150"/>
      <c r="L947" s="150"/>
      <c r="M947" s="139"/>
    </row>
    <row r="948" spans="1:13" ht="35.25">
      <c r="A948" s="73"/>
      <c r="B948" s="73"/>
      <c r="C948" s="73"/>
      <c r="D948" s="139"/>
      <c r="E948" s="150"/>
      <c r="F948" s="150"/>
      <c r="G948" s="150"/>
      <c r="H948" s="150"/>
      <c r="I948" s="150"/>
      <c r="J948" s="150"/>
      <c r="K948" s="150"/>
      <c r="L948" s="150"/>
      <c r="M948" s="139"/>
    </row>
    <row r="949" spans="1:13" ht="35.25">
      <c r="A949" s="73"/>
      <c r="B949" s="73"/>
      <c r="C949" s="73"/>
      <c r="D949" s="139"/>
      <c r="E949" s="150"/>
      <c r="F949" s="150"/>
      <c r="G949" s="150"/>
      <c r="H949" s="150"/>
      <c r="I949" s="150"/>
      <c r="J949" s="150"/>
      <c r="K949" s="150"/>
      <c r="L949" s="150"/>
      <c r="M949" s="139"/>
    </row>
    <row r="950" spans="1:13" ht="35.25">
      <c r="A950" s="73"/>
      <c r="B950" s="73"/>
      <c r="C950" s="73"/>
      <c r="D950" s="139"/>
      <c r="E950" s="150"/>
      <c r="F950" s="150"/>
      <c r="G950" s="150"/>
      <c r="H950" s="150"/>
      <c r="I950" s="150"/>
      <c r="J950" s="150"/>
      <c r="K950" s="150"/>
      <c r="L950" s="150"/>
      <c r="M950" s="139"/>
    </row>
    <row r="951" spans="1:13" ht="35.25">
      <c r="A951" s="73"/>
      <c r="B951" s="73"/>
      <c r="C951" s="73"/>
      <c r="D951" s="139"/>
      <c r="E951" s="150"/>
      <c r="F951" s="150"/>
      <c r="G951" s="150"/>
      <c r="H951" s="150"/>
      <c r="I951" s="150"/>
      <c r="J951" s="150"/>
      <c r="K951" s="150"/>
      <c r="L951" s="150"/>
      <c r="M951" s="139"/>
    </row>
    <row r="952" spans="1:13" ht="35.25">
      <c r="A952" s="73"/>
      <c r="B952" s="73"/>
      <c r="C952" s="73"/>
      <c r="D952" s="139"/>
      <c r="E952" s="150"/>
      <c r="F952" s="150"/>
      <c r="G952" s="150"/>
      <c r="H952" s="150"/>
      <c r="I952" s="150"/>
      <c r="J952" s="150"/>
      <c r="K952" s="150"/>
      <c r="L952" s="150"/>
      <c r="M952" s="139"/>
    </row>
    <row r="953" spans="1:13" ht="35.25">
      <c r="A953" s="73"/>
      <c r="B953" s="73"/>
      <c r="C953" s="73"/>
      <c r="D953" s="139"/>
      <c r="E953" s="150"/>
      <c r="F953" s="150"/>
      <c r="G953" s="150"/>
      <c r="H953" s="150"/>
      <c r="I953" s="150"/>
      <c r="J953" s="150"/>
      <c r="K953" s="150"/>
      <c r="L953" s="150"/>
      <c r="M953" s="139"/>
    </row>
    <row r="954" spans="1:13" ht="35.25">
      <c r="A954" s="73"/>
      <c r="B954" s="73"/>
      <c r="C954" s="73"/>
      <c r="D954" s="139"/>
      <c r="E954" s="150"/>
      <c r="F954" s="150"/>
      <c r="G954" s="150"/>
      <c r="H954" s="150"/>
      <c r="I954" s="150"/>
      <c r="J954" s="150"/>
      <c r="K954" s="150"/>
      <c r="L954" s="150"/>
      <c r="M954" s="139"/>
    </row>
    <row r="955" spans="1:13" ht="35.25">
      <c r="A955" s="73"/>
      <c r="B955" s="73"/>
      <c r="C955" s="73"/>
      <c r="D955" s="139"/>
      <c r="E955" s="150"/>
      <c r="F955" s="150"/>
      <c r="G955" s="150"/>
      <c r="H955" s="150"/>
      <c r="I955" s="150"/>
      <c r="J955" s="150"/>
      <c r="K955" s="150"/>
      <c r="L955" s="150"/>
      <c r="M955" s="139"/>
    </row>
    <row r="956" spans="1:13" ht="35.25">
      <c r="A956" s="73"/>
      <c r="B956" s="73"/>
      <c r="C956" s="73"/>
      <c r="D956" s="139"/>
      <c r="E956" s="150"/>
      <c r="F956" s="150"/>
      <c r="G956" s="150"/>
      <c r="H956" s="150"/>
      <c r="I956" s="150"/>
      <c r="J956" s="150"/>
      <c r="K956" s="150"/>
      <c r="L956" s="150"/>
      <c r="M956" s="139"/>
    </row>
    <row r="957" spans="1:13" ht="35.25">
      <c r="A957" s="73"/>
      <c r="B957" s="73"/>
      <c r="C957" s="73"/>
      <c r="D957" s="139"/>
      <c r="E957" s="150"/>
      <c r="F957" s="150"/>
      <c r="G957" s="150"/>
      <c r="H957" s="150"/>
      <c r="I957" s="150"/>
      <c r="J957" s="150"/>
      <c r="K957" s="150"/>
      <c r="L957" s="150"/>
      <c r="M957" s="139"/>
    </row>
    <row r="958" spans="1:13" ht="35.25">
      <c r="A958" s="73"/>
      <c r="B958" s="73"/>
      <c r="C958" s="73"/>
      <c r="D958" s="139"/>
      <c r="E958" s="150"/>
      <c r="F958" s="150"/>
      <c r="G958" s="150"/>
      <c r="H958" s="150"/>
      <c r="I958" s="150"/>
      <c r="J958" s="150"/>
      <c r="K958" s="150"/>
      <c r="L958" s="150"/>
      <c r="M958" s="139"/>
    </row>
    <row r="959" spans="1:13" ht="35.25">
      <c r="A959" s="73"/>
      <c r="B959" s="73"/>
      <c r="C959" s="73"/>
      <c r="D959" s="139"/>
      <c r="E959" s="150"/>
      <c r="F959" s="150"/>
      <c r="G959" s="150"/>
      <c r="H959" s="150"/>
      <c r="I959" s="150"/>
      <c r="J959" s="150"/>
      <c r="K959" s="150"/>
      <c r="L959" s="150"/>
      <c r="M959" s="139"/>
    </row>
    <row r="960" spans="1:13" ht="35.25">
      <c r="A960" s="73"/>
      <c r="B960" s="73"/>
      <c r="C960" s="73"/>
      <c r="D960" s="139"/>
      <c r="E960" s="150"/>
      <c r="F960" s="150"/>
      <c r="G960" s="150"/>
      <c r="H960" s="150"/>
      <c r="I960" s="150"/>
      <c r="J960" s="150"/>
      <c r="K960" s="150"/>
      <c r="L960" s="150"/>
      <c r="M960" s="139"/>
    </row>
    <row r="961" spans="1:13" ht="35.25">
      <c r="A961" s="73"/>
      <c r="B961" s="73"/>
      <c r="C961" s="73"/>
      <c r="D961" s="139"/>
      <c r="E961" s="150"/>
      <c r="F961" s="150"/>
      <c r="G961" s="150"/>
      <c r="H961" s="150"/>
      <c r="I961" s="150"/>
      <c r="J961" s="150"/>
      <c r="K961" s="150"/>
      <c r="L961" s="150"/>
      <c r="M961" s="139"/>
    </row>
    <row r="962" spans="1:13" ht="35.25">
      <c r="A962" s="73"/>
      <c r="B962" s="73"/>
      <c r="C962" s="73"/>
      <c r="D962" s="139"/>
      <c r="E962" s="150"/>
      <c r="F962" s="150"/>
      <c r="G962" s="150"/>
      <c r="H962" s="150"/>
      <c r="I962" s="150"/>
      <c r="J962" s="150"/>
      <c r="K962" s="150"/>
      <c r="L962" s="150"/>
      <c r="M962" s="139"/>
    </row>
    <row r="963" spans="1:13" ht="35.25">
      <c r="A963" s="73"/>
      <c r="B963" s="73"/>
      <c r="C963" s="73"/>
      <c r="D963" s="139"/>
      <c r="E963" s="150"/>
      <c r="F963" s="150"/>
      <c r="G963" s="150"/>
      <c r="H963" s="150"/>
      <c r="I963" s="150"/>
      <c r="J963" s="150"/>
      <c r="K963" s="150"/>
      <c r="L963" s="150"/>
      <c r="M963" s="139"/>
    </row>
    <row r="964" spans="1:13" ht="35.25">
      <c r="A964" s="73"/>
      <c r="B964" s="73"/>
      <c r="C964" s="73"/>
      <c r="D964" s="139"/>
      <c r="E964" s="150"/>
      <c r="F964" s="150"/>
      <c r="G964" s="150"/>
      <c r="H964" s="150"/>
      <c r="I964" s="150"/>
      <c r="J964" s="150"/>
      <c r="K964" s="150"/>
      <c r="L964" s="150"/>
      <c r="M964" s="139"/>
    </row>
    <row r="965" spans="1:13" ht="35.25">
      <c r="A965" s="73"/>
      <c r="B965" s="73"/>
      <c r="C965" s="73"/>
      <c r="D965" s="139"/>
      <c r="E965" s="150"/>
      <c r="F965" s="150"/>
      <c r="G965" s="150"/>
      <c r="H965" s="150"/>
      <c r="I965" s="150"/>
      <c r="J965" s="150"/>
      <c r="K965" s="150"/>
      <c r="L965" s="150"/>
      <c r="M965" s="139"/>
    </row>
    <row r="966" spans="1:13" ht="35.25">
      <c r="A966" s="73"/>
      <c r="B966" s="73"/>
      <c r="C966" s="73"/>
      <c r="D966" s="139"/>
      <c r="E966" s="150"/>
      <c r="F966" s="150"/>
      <c r="G966" s="150"/>
      <c r="H966" s="150"/>
      <c r="I966" s="150"/>
      <c r="J966" s="150"/>
      <c r="K966" s="150"/>
      <c r="L966" s="150"/>
      <c r="M966" s="139"/>
    </row>
    <row r="967" spans="1:13" ht="35.25">
      <c r="A967" s="73"/>
      <c r="B967" s="73"/>
      <c r="C967" s="73"/>
      <c r="D967" s="139"/>
      <c r="E967" s="150"/>
      <c r="F967" s="150"/>
      <c r="G967" s="150"/>
      <c r="H967" s="150"/>
      <c r="I967" s="150"/>
      <c r="J967" s="150"/>
      <c r="K967" s="150"/>
      <c r="L967" s="150"/>
      <c r="M967" s="139"/>
    </row>
    <row r="968" spans="1:13" ht="35.25">
      <c r="A968" s="73"/>
      <c r="B968" s="73"/>
      <c r="C968" s="73"/>
      <c r="D968" s="139"/>
      <c r="E968" s="150"/>
      <c r="F968" s="150"/>
      <c r="G968" s="150"/>
      <c r="H968" s="150"/>
      <c r="I968" s="150"/>
      <c r="J968" s="150"/>
      <c r="K968" s="150"/>
      <c r="L968" s="150"/>
      <c r="M968" s="139"/>
    </row>
    <row r="969" spans="1:13" ht="35.25">
      <c r="A969" s="73"/>
      <c r="B969" s="73"/>
      <c r="C969" s="73"/>
      <c r="D969" s="139"/>
      <c r="E969" s="150"/>
      <c r="F969" s="150"/>
      <c r="G969" s="150"/>
      <c r="H969" s="150"/>
      <c r="I969" s="150"/>
      <c r="J969" s="150"/>
      <c r="K969" s="150"/>
      <c r="L969" s="150"/>
      <c r="M969" s="139"/>
    </row>
    <row r="970" spans="1:13" ht="35.25">
      <c r="A970" s="73"/>
      <c r="B970" s="73"/>
      <c r="C970" s="73"/>
      <c r="D970" s="139"/>
      <c r="E970" s="150"/>
      <c r="F970" s="150"/>
      <c r="G970" s="150"/>
      <c r="H970" s="150"/>
      <c r="I970" s="150"/>
      <c r="J970" s="150"/>
      <c r="K970" s="150"/>
      <c r="L970" s="150"/>
      <c r="M970" s="139"/>
    </row>
    <row r="971" spans="1:13" ht="35.25">
      <c r="A971" s="73"/>
      <c r="B971" s="73"/>
      <c r="C971" s="73"/>
      <c r="D971" s="139"/>
      <c r="E971" s="150"/>
      <c r="F971" s="150"/>
      <c r="G971" s="150"/>
      <c r="H971" s="150"/>
      <c r="I971" s="150"/>
      <c r="J971" s="150"/>
      <c r="K971" s="150"/>
      <c r="L971" s="150"/>
      <c r="M971" s="139"/>
    </row>
    <row r="972" spans="1:13" ht="35.25">
      <c r="A972" s="73"/>
      <c r="B972" s="73"/>
      <c r="C972" s="73"/>
      <c r="D972" s="139"/>
      <c r="E972" s="150"/>
      <c r="F972" s="150"/>
      <c r="G972" s="150"/>
      <c r="H972" s="150"/>
      <c r="I972" s="150"/>
      <c r="J972" s="150"/>
      <c r="K972" s="150"/>
      <c r="L972" s="150"/>
      <c r="M972" s="139"/>
    </row>
    <row r="973" spans="1:13" ht="35.25">
      <c r="A973" s="73"/>
      <c r="B973" s="73"/>
      <c r="C973" s="73"/>
      <c r="D973" s="139"/>
      <c r="E973" s="150"/>
      <c r="F973" s="150"/>
      <c r="G973" s="150"/>
      <c r="H973" s="150"/>
      <c r="I973" s="150"/>
      <c r="J973" s="150"/>
      <c r="K973" s="150"/>
      <c r="L973" s="150"/>
      <c r="M973" s="139"/>
    </row>
    <row r="974" spans="1:13" ht="35.25">
      <c r="A974" s="73"/>
      <c r="B974" s="73"/>
      <c r="C974" s="73"/>
      <c r="D974" s="139"/>
      <c r="E974" s="150"/>
      <c r="F974" s="150"/>
      <c r="G974" s="150"/>
      <c r="H974" s="150"/>
      <c r="I974" s="150"/>
      <c r="J974" s="150"/>
      <c r="K974" s="150"/>
      <c r="L974" s="150"/>
      <c r="M974" s="139"/>
    </row>
    <row r="975" spans="1:13" ht="35.25">
      <c r="A975" s="73"/>
      <c r="B975" s="73"/>
      <c r="C975" s="73"/>
      <c r="D975" s="139"/>
      <c r="E975" s="150"/>
      <c r="F975" s="150"/>
      <c r="G975" s="150"/>
      <c r="H975" s="150"/>
      <c r="I975" s="150"/>
      <c r="J975" s="150"/>
      <c r="K975" s="150"/>
      <c r="L975" s="150"/>
      <c r="M975" s="139"/>
    </row>
    <row r="976" spans="1:13" ht="35.25">
      <c r="A976" s="73"/>
      <c r="B976" s="73"/>
      <c r="C976" s="73"/>
      <c r="D976" s="139"/>
      <c r="E976" s="150"/>
      <c r="F976" s="150"/>
      <c r="G976" s="150"/>
      <c r="H976" s="150"/>
      <c r="I976" s="150"/>
      <c r="J976" s="150"/>
      <c r="K976" s="150"/>
      <c r="L976" s="150"/>
      <c r="M976" s="139"/>
    </row>
    <row r="977" spans="1:13" ht="35.25">
      <c r="A977" s="73"/>
      <c r="B977" s="73"/>
      <c r="C977" s="73"/>
      <c r="D977" s="139"/>
      <c r="E977" s="150"/>
      <c r="F977" s="150"/>
      <c r="G977" s="150"/>
      <c r="H977" s="150"/>
      <c r="I977" s="150"/>
      <c r="J977" s="150"/>
      <c r="K977" s="150"/>
      <c r="L977" s="150"/>
      <c r="M977" s="139"/>
    </row>
    <row r="978" spans="1:13" ht="35.25">
      <c r="A978" s="73"/>
      <c r="B978" s="73"/>
      <c r="C978" s="73"/>
      <c r="D978" s="139"/>
      <c r="E978" s="150"/>
      <c r="F978" s="150"/>
      <c r="G978" s="150"/>
      <c r="H978" s="150"/>
      <c r="I978" s="150"/>
      <c r="J978" s="150"/>
      <c r="K978" s="150"/>
      <c r="L978" s="150"/>
      <c r="M978" s="139"/>
    </row>
    <row r="979" spans="1:13" ht="35.25">
      <c r="A979" s="73"/>
      <c r="B979" s="73"/>
      <c r="C979" s="73"/>
      <c r="D979" s="139"/>
      <c r="E979" s="150"/>
      <c r="F979" s="150"/>
      <c r="G979" s="150"/>
      <c r="H979" s="150"/>
      <c r="I979" s="150"/>
      <c r="J979" s="150"/>
      <c r="K979" s="150"/>
      <c r="L979" s="150"/>
      <c r="M979" s="139"/>
    </row>
    <row r="980" spans="1:13" ht="35.25">
      <c r="A980" s="73"/>
      <c r="B980" s="73"/>
      <c r="C980" s="73"/>
      <c r="D980" s="139"/>
      <c r="E980" s="150"/>
      <c r="F980" s="150"/>
      <c r="G980" s="150"/>
      <c r="H980" s="150"/>
      <c r="I980" s="150"/>
      <c r="J980" s="150"/>
      <c r="K980" s="150"/>
      <c r="L980" s="150"/>
      <c r="M980" s="139"/>
    </row>
    <row r="981" spans="1:13" ht="35.25">
      <c r="A981" s="73"/>
      <c r="B981" s="73"/>
      <c r="C981" s="73"/>
      <c r="D981" s="139"/>
      <c r="E981" s="150"/>
      <c r="F981" s="150"/>
      <c r="G981" s="150"/>
      <c r="H981" s="150"/>
      <c r="I981" s="150"/>
      <c r="J981" s="150"/>
      <c r="K981" s="150"/>
      <c r="L981" s="150"/>
      <c r="M981" s="139"/>
    </row>
    <row r="982" spans="1:13" ht="35.25">
      <c r="A982" s="73"/>
      <c r="B982" s="73"/>
      <c r="C982" s="73"/>
      <c r="D982" s="139"/>
      <c r="E982" s="150"/>
      <c r="F982" s="150"/>
      <c r="G982" s="150"/>
      <c r="H982" s="150"/>
      <c r="I982" s="150"/>
      <c r="J982" s="150"/>
      <c r="K982" s="150"/>
      <c r="L982" s="150"/>
      <c r="M982" s="139"/>
    </row>
    <row r="983" spans="1:13" ht="35.25">
      <c r="A983" s="73"/>
      <c r="B983" s="73"/>
      <c r="C983" s="73"/>
      <c r="D983" s="139"/>
      <c r="E983" s="150"/>
      <c r="F983" s="150"/>
      <c r="G983" s="150"/>
      <c r="H983" s="150"/>
      <c r="I983" s="150"/>
      <c r="J983" s="150"/>
      <c r="K983" s="150"/>
      <c r="L983" s="150"/>
      <c r="M983" s="139"/>
    </row>
    <row r="984" spans="1:13" ht="35.25">
      <c r="A984" s="73"/>
      <c r="B984" s="73"/>
      <c r="C984" s="73"/>
      <c r="D984" s="139"/>
      <c r="E984" s="150"/>
      <c r="F984" s="150"/>
      <c r="G984" s="150"/>
      <c r="H984" s="150"/>
      <c r="I984" s="150"/>
      <c r="J984" s="150"/>
      <c r="K984" s="150"/>
      <c r="L984" s="150"/>
      <c r="M984" s="139"/>
    </row>
    <row r="985" spans="1:13" ht="35.25">
      <c r="A985" s="73"/>
      <c r="B985" s="73"/>
      <c r="C985" s="73"/>
      <c r="D985" s="139"/>
      <c r="E985" s="150"/>
      <c r="F985" s="150"/>
      <c r="G985" s="150"/>
      <c r="H985" s="150"/>
      <c r="I985" s="150"/>
      <c r="J985" s="150"/>
      <c r="K985" s="150"/>
      <c r="L985" s="150"/>
      <c r="M985" s="139"/>
    </row>
    <row r="986" spans="1:13" ht="35.25">
      <c r="A986" s="73"/>
      <c r="B986" s="73"/>
      <c r="C986" s="73"/>
      <c r="D986" s="139"/>
      <c r="E986" s="150"/>
      <c r="F986" s="150"/>
      <c r="G986" s="150"/>
      <c r="H986" s="150"/>
      <c r="I986" s="150"/>
      <c r="J986" s="150"/>
      <c r="K986" s="150"/>
      <c r="L986" s="150"/>
      <c r="M986" s="139"/>
    </row>
    <row r="987" spans="1:13" ht="35.25">
      <c r="A987" s="73"/>
      <c r="B987" s="73"/>
      <c r="C987" s="73"/>
      <c r="D987" s="139"/>
      <c r="E987" s="150"/>
      <c r="F987" s="150"/>
      <c r="G987" s="150"/>
      <c r="H987" s="150"/>
      <c r="I987" s="150"/>
      <c r="J987" s="150"/>
      <c r="K987" s="150"/>
      <c r="L987" s="150"/>
      <c r="M987" s="139"/>
    </row>
    <row r="988" spans="1:13" ht="35.25">
      <c r="A988" s="73"/>
      <c r="B988" s="73"/>
      <c r="C988" s="73"/>
      <c r="D988" s="139"/>
      <c r="E988" s="150"/>
      <c r="F988" s="150"/>
      <c r="G988" s="150"/>
      <c r="H988" s="150"/>
      <c r="I988" s="150"/>
      <c r="J988" s="150"/>
      <c r="K988" s="150"/>
      <c r="L988" s="150"/>
      <c r="M988" s="139"/>
    </row>
    <row r="989" spans="1:13" ht="35.25">
      <c r="A989" s="73"/>
      <c r="B989" s="73"/>
      <c r="C989" s="73"/>
      <c r="D989" s="139"/>
      <c r="E989" s="150"/>
      <c r="F989" s="150"/>
      <c r="G989" s="150"/>
      <c r="H989" s="150"/>
      <c r="I989" s="150"/>
      <c r="J989" s="150"/>
      <c r="K989" s="150"/>
      <c r="L989" s="150"/>
      <c r="M989" s="139"/>
    </row>
    <row r="990" spans="1:13" ht="35.25">
      <c r="A990" s="73"/>
      <c r="B990" s="73"/>
      <c r="C990" s="73"/>
      <c r="D990" s="139"/>
      <c r="E990" s="150"/>
      <c r="F990" s="150"/>
      <c r="G990" s="150"/>
      <c r="H990" s="150"/>
      <c r="I990" s="150"/>
      <c r="J990" s="150"/>
      <c r="K990" s="150"/>
      <c r="L990" s="150"/>
      <c r="M990" s="139"/>
    </row>
    <row r="991" spans="1:13" ht="35.25">
      <c r="A991" s="73"/>
      <c r="B991" s="73"/>
      <c r="C991" s="73"/>
      <c r="D991" s="139"/>
      <c r="E991" s="150"/>
      <c r="F991" s="150"/>
      <c r="G991" s="150"/>
      <c r="H991" s="150"/>
      <c r="I991" s="150"/>
      <c r="J991" s="150"/>
      <c r="K991" s="150"/>
      <c r="L991" s="150"/>
      <c r="M991" s="139"/>
    </row>
    <row r="992" spans="1:13" ht="35.25">
      <c r="A992" s="73"/>
      <c r="B992" s="73"/>
      <c r="C992" s="73"/>
      <c r="D992" s="139"/>
      <c r="E992" s="150"/>
      <c r="F992" s="150"/>
      <c r="G992" s="150"/>
      <c r="H992" s="150"/>
      <c r="I992" s="150"/>
      <c r="J992" s="150"/>
      <c r="K992" s="150"/>
      <c r="L992" s="150"/>
      <c r="M992" s="139"/>
    </row>
    <row r="993" spans="1:13" ht="35.25">
      <c r="A993" s="73"/>
      <c r="B993" s="73"/>
      <c r="C993" s="73"/>
      <c r="D993" s="139"/>
      <c r="E993" s="150"/>
      <c r="F993" s="150"/>
      <c r="G993" s="150"/>
      <c r="H993" s="150"/>
      <c r="I993" s="150"/>
      <c r="J993" s="150"/>
      <c r="K993" s="150"/>
      <c r="L993" s="150"/>
      <c r="M993" s="139"/>
    </row>
    <row r="994" spans="1:13" ht="35.25">
      <c r="A994" s="73"/>
      <c r="B994" s="73"/>
      <c r="C994" s="73"/>
      <c r="D994" s="139"/>
      <c r="E994" s="150"/>
      <c r="F994" s="150"/>
      <c r="G994" s="150"/>
      <c r="H994" s="150"/>
      <c r="I994" s="150"/>
      <c r="J994" s="150"/>
      <c r="K994" s="150"/>
      <c r="L994" s="150"/>
      <c r="M994" s="139"/>
    </row>
    <row r="995" spans="1:13" ht="35.25">
      <c r="A995" s="73"/>
      <c r="B995" s="73"/>
      <c r="C995" s="73"/>
      <c r="D995" s="139"/>
      <c r="E995" s="150"/>
      <c r="F995" s="150"/>
      <c r="G995" s="150"/>
      <c r="H995" s="150"/>
      <c r="I995" s="150"/>
      <c r="J995" s="150"/>
      <c r="K995" s="150"/>
      <c r="L995" s="150"/>
      <c r="M995" s="139"/>
    </row>
    <row r="996" spans="1:13" ht="35.25">
      <c r="A996" s="73"/>
      <c r="B996" s="73"/>
      <c r="C996" s="73"/>
      <c r="D996" s="139"/>
      <c r="E996" s="150"/>
      <c r="F996" s="150"/>
      <c r="G996" s="150"/>
      <c r="H996" s="150"/>
      <c r="I996" s="150"/>
      <c r="J996" s="150"/>
      <c r="K996" s="150"/>
      <c r="L996" s="150"/>
      <c r="M996" s="139"/>
    </row>
    <row r="997" spans="1:13" ht="35.25">
      <c r="A997" s="73"/>
      <c r="B997" s="73"/>
      <c r="C997" s="73"/>
      <c r="D997" s="139"/>
      <c r="E997" s="150"/>
      <c r="F997" s="150"/>
      <c r="G997" s="150"/>
      <c r="H997" s="150"/>
      <c r="I997" s="150"/>
      <c r="J997" s="150"/>
      <c r="K997" s="150"/>
      <c r="L997" s="150"/>
      <c r="M997" s="139"/>
    </row>
    <row r="998" spans="1:13" ht="35.25">
      <c r="A998" s="73"/>
      <c r="B998" s="73"/>
      <c r="C998" s="73"/>
      <c r="D998" s="139"/>
      <c r="E998" s="150"/>
      <c r="F998" s="150"/>
      <c r="G998" s="150"/>
      <c r="H998" s="150"/>
      <c r="I998" s="150"/>
      <c r="J998" s="150"/>
      <c r="K998" s="150"/>
      <c r="L998" s="150"/>
      <c r="M998" s="139"/>
    </row>
    <row r="999" spans="1:13" ht="35.25">
      <c r="A999" s="73"/>
      <c r="B999" s="73"/>
      <c r="C999" s="73"/>
      <c r="D999" s="139"/>
      <c r="E999" s="150"/>
      <c r="F999" s="150"/>
      <c r="G999" s="150"/>
      <c r="H999" s="150"/>
      <c r="I999" s="150"/>
      <c r="J999" s="150"/>
      <c r="K999" s="150"/>
      <c r="L999" s="150"/>
      <c r="M999" s="139"/>
    </row>
    <row r="1000" spans="1:13" ht="35.25">
      <c r="A1000" s="73"/>
      <c r="B1000" s="73"/>
      <c r="C1000" s="73"/>
      <c r="D1000" s="139"/>
      <c r="E1000" s="150"/>
      <c r="F1000" s="150"/>
      <c r="G1000" s="150"/>
      <c r="H1000" s="150"/>
      <c r="I1000" s="150"/>
      <c r="J1000" s="150"/>
      <c r="K1000" s="150"/>
      <c r="L1000" s="150"/>
      <c r="M1000" s="139"/>
    </row>
    <row r="1001" spans="1:13" ht="35.25">
      <c r="A1001" s="73"/>
      <c r="B1001" s="73"/>
      <c r="C1001" s="73"/>
      <c r="D1001" s="139"/>
      <c r="E1001" s="150"/>
      <c r="F1001" s="150"/>
      <c r="G1001" s="150"/>
      <c r="H1001" s="150"/>
      <c r="I1001" s="150"/>
      <c r="J1001" s="150"/>
      <c r="K1001" s="150"/>
      <c r="L1001" s="150"/>
      <c r="M1001" s="139"/>
    </row>
    <row r="1002" spans="1:13" ht="35.25">
      <c r="A1002" s="73"/>
      <c r="B1002" s="73"/>
      <c r="C1002" s="73"/>
      <c r="D1002" s="139"/>
      <c r="E1002" s="150"/>
      <c r="F1002" s="150"/>
      <c r="G1002" s="150"/>
      <c r="H1002" s="150"/>
      <c r="I1002" s="150"/>
      <c r="J1002" s="150"/>
      <c r="K1002" s="150"/>
      <c r="L1002" s="150"/>
      <c r="M1002" s="139"/>
    </row>
    <row r="1003" spans="1:13" ht="35.25">
      <c r="A1003" s="73"/>
      <c r="B1003" s="73"/>
      <c r="C1003" s="73"/>
      <c r="D1003" s="139"/>
      <c r="E1003" s="150"/>
      <c r="F1003" s="150"/>
      <c r="G1003" s="150"/>
      <c r="H1003" s="150"/>
      <c r="I1003" s="150"/>
      <c r="J1003" s="150"/>
      <c r="K1003" s="150"/>
      <c r="L1003" s="150"/>
      <c r="M1003" s="139"/>
    </row>
    <row r="1004" spans="1:13" ht="35.25">
      <c r="A1004" s="73"/>
      <c r="B1004" s="73"/>
      <c r="C1004" s="73"/>
      <c r="D1004" s="139"/>
      <c r="E1004" s="150"/>
      <c r="F1004" s="150"/>
      <c r="G1004" s="150"/>
      <c r="H1004" s="150"/>
      <c r="I1004" s="150"/>
      <c r="J1004" s="150"/>
      <c r="K1004" s="150"/>
      <c r="L1004" s="150"/>
      <c r="M1004" s="139"/>
    </row>
    <row r="1005" spans="1:13" ht="35.25">
      <c r="A1005" s="73"/>
      <c r="B1005" s="73"/>
      <c r="C1005" s="73"/>
      <c r="D1005" s="139"/>
      <c r="E1005" s="150"/>
      <c r="F1005" s="150"/>
      <c r="G1005" s="150"/>
      <c r="H1005" s="150"/>
      <c r="I1005" s="150"/>
      <c r="J1005" s="150"/>
      <c r="K1005" s="150"/>
      <c r="L1005" s="150"/>
      <c r="M1005" s="139"/>
    </row>
    <row r="1006" spans="1:13" ht="35.25">
      <c r="A1006" s="73"/>
      <c r="B1006" s="73"/>
      <c r="C1006" s="73"/>
      <c r="D1006" s="139"/>
      <c r="E1006" s="150"/>
      <c r="F1006" s="150"/>
      <c r="G1006" s="150"/>
      <c r="H1006" s="150"/>
      <c r="I1006" s="150"/>
      <c r="J1006" s="150"/>
      <c r="K1006" s="150"/>
      <c r="L1006" s="150"/>
      <c r="M1006" s="139"/>
    </row>
    <row r="1007" spans="1:13" ht="35.25">
      <c r="A1007" s="73"/>
      <c r="B1007" s="73"/>
      <c r="C1007" s="73"/>
      <c r="D1007" s="139"/>
      <c r="E1007" s="150"/>
      <c r="F1007" s="150"/>
      <c r="G1007" s="150"/>
      <c r="H1007" s="150"/>
      <c r="I1007" s="150"/>
      <c r="J1007" s="150"/>
      <c r="K1007" s="150"/>
      <c r="L1007" s="150"/>
      <c r="M1007" s="139"/>
    </row>
    <row r="1008" spans="1:13" ht="35.25">
      <c r="A1008" s="73"/>
      <c r="B1008" s="73"/>
      <c r="C1008" s="73"/>
      <c r="D1008" s="139"/>
      <c r="E1008" s="150"/>
      <c r="F1008" s="150"/>
      <c r="G1008" s="150"/>
      <c r="H1008" s="150"/>
      <c r="I1008" s="150"/>
      <c r="J1008" s="150"/>
      <c r="K1008" s="150"/>
      <c r="L1008" s="150"/>
      <c r="M1008" s="139"/>
    </row>
    <row r="1009" spans="1:13" ht="35.25">
      <c r="A1009" s="73"/>
      <c r="B1009" s="73"/>
      <c r="C1009" s="73"/>
      <c r="D1009" s="139"/>
      <c r="E1009" s="150"/>
      <c r="F1009" s="150"/>
      <c r="G1009" s="150"/>
      <c r="H1009" s="150"/>
      <c r="I1009" s="150"/>
      <c r="J1009" s="150"/>
      <c r="K1009" s="150"/>
      <c r="L1009" s="150"/>
      <c r="M1009" s="139"/>
    </row>
    <row r="1010" spans="1:13" ht="35.25">
      <c r="A1010" s="73"/>
      <c r="B1010" s="73"/>
      <c r="C1010" s="73"/>
      <c r="D1010" s="139"/>
      <c r="E1010" s="150"/>
      <c r="F1010" s="150"/>
      <c r="G1010" s="150"/>
      <c r="H1010" s="150"/>
      <c r="I1010" s="150"/>
      <c r="J1010" s="150"/>
      <c r="K1010" s="150"/>
      <c r="L1010" s="150"/>
      <c r="M1010" s="139"/>
    </row>
    <row r="1011" spans="1:13" ht="35.25">
      <c r="A1011" s="73"/>
      <c r="B1011" s="73"/>
      <c r="C1011" s="73"/>
      <c r="D1011" s="139"/>
      <c r="E1011" s="150"/>
      <c r="F1011" s="150"/>
      <c r="G1011" s="150"/>
      <c r="H1011" s="150"/>
      <c r="I1011" s="150"/>
      <c r="J1011" s="150"/>
      <c r="K1011" s="150"/>
      <c r="L1011" s="150"/>
      <c r="M1011" s="139"/>
    </row>
    <row r="1012" spans="1:13" ht="35.25">
      <c r="A1012" s="73"/>
      <c r="B1012" s="73"/>
      <c r="C1012" s="73"/>
      <c r="D1012" s="139"/>
      <c r="E1012" s="150"/>
      <c r="F1012" s="150"/>
      <c r="G1012" s="150"/>
      <c r="H1012" s="150"/>
      <c r="I1012" s="150"/>
      <c r="J1012" s="150"/>
      <c r="K1012" s="150"/>
      <c r="L1012" s="150"/>
      <c r="M1012" s="139"/>
    </row>
    <row r="1013" spans="1:13" ht="35.25">
      <c r="A1013" s="73"/>
      <c r="B1013" s="73"/>
      <c r="C1013" s="73"/>
      <c r="D1013" s="139"/>
      <c r="E1013" s="150"/>
      <c r="F1013" s="150"/>
      <c r="G1013" s="150"/>
      <c r="H1013" s="150"/>
      <c r="I1013" s="150"/>
      <c r="J1013" s="150"/>
      <c r="K1013" s="150"/>
      <c r="L1013" s="150"/>
      <c r="M1013" s="139"/>
    </row>
    <row r="1014" spans="1:13" ht="35.25">
      <c r="A1014" s="73"/>
      <c r="B1014" s="73"/>
      <c r="C1014" s="73"/>
      <c r="D1014" s="139"/>
      <c r="E1014" s="150"/>
      <c r="F1014" s="150"/>
      <c r="G1014" s="150"/>
      <c r="H1014" s="150"/>
      <c r="I1014" s="150"/>
      <c r="J1014" s="150"/>
      <c r="K1014" s="150"/>
      <c r="L1014" s="150"/>
      <c r="M1014" s="139"/>
    </row>
    <row r="1015" spans="1:13" ht="35.25">
      <c r="A1015" s="73"/>
      <c r="B1015" s="73"/>
      <c r="C1015" s="73"/>
      <c r="D1015" s="139"/>
      <c r="E1015" s="150"/>
      <c r="F1015" s="150"/>
      <c r="G1015" s="150"/>
      <c r="H1015" s="150"/>
      <c r="I1015" s="150"/>
      <c r="J1015" s="150"/>
      <c r="K1015" s="150"/>
      <c r="L1015" s="150"/>
      <c r="M1015" s="139"/>
    </row>
    <row r="1016" spans="1:13" ht="35.25">
      <c r="A1016" s="73"/>
      <c r="B1016" s="73"/>
      <c r="C1016" s="73"/>
      <c r="D1016" s="139"/>
      <c r="E1016" s="150"/>
      <c r="F1016" s="150"/>
      <c r="G1016" s="150"/>
      <c r="H1016" s="150"/>
      <c r="I1016" s="150"/>
      <c r="J1016" s="150"/>
      <c r="K1016" s="150"/>
      <c r="L1016" s="150"/>
      <c r="M1016" s="139"/>
    </row>
    <row r="1017" spans="1:13" ht="35.25">
      <c r="A1017" s="73"/>
      <c r="B1017" s="73"/>
      <c r="C1017" s="73"/>
      <c r="D1017" s="139"/>
      <c r="E1017" s="150"/>
      <c r="F1017" s="150"/>
      <c r="G1017" s="150"/>
      <c r="H1017" s="150"/>
      <c r="I1017" s="150"/>
      <c r="J1017" s="150"/>
      <c r="K1017" s="150"/>
      <c r="L1017" s="150"/>
      <c r="M1017" s="139"/>
    </row>
    <row r="1018" spans="1:13" ht="35.25">
      <c r="A1018" s="73"/>
      <c r="B1018" s="73"/>
      <c r="C1018" s="73"/>
      <c r="D1018" s="139"/>
      <c r="E1018" s="150"/>
      <c r="F1018" s="150"/>
      <c r="G1018" s="150"/>
      <c r="H1018" s="150"/>
      <c r="I1018" s="150"/>
      <c r="J1018" s="150"/>
      <c r="K1018" s="150"/>
      <c r="L1018" s="150"/>
      <c r="M1018" s="139"/>
    </row>
    <row r="1019" spans="1:13" ht="35.25">
      <c r="A1019" s="73"/>
      <c r="B1019" s="73"/>
      <c r="C1019" s="73"/>
      <c r="D1019" s="139"/>
      <c r="E1019" s="150"/>
      <c r="F1019" s="150"/>
      <c r="G1019" s="150"/>
      <c r="H1019" s="150"/>
      <c r="I1019" s="150"/>
      <c r="J1019" s="150"/>
      <c r="K1019" s="150"/>
      <c r="L1019" s="150"/>
      <c r="M1019" s="139"/>
    </row>
    <row r="1020" spans="1:13" ht="35.25">
      <c r="A1020" s="73"/>
      <c r="B1020" s="73"/>
      <c r="C1020" s="73"/>
      <c r="D1020" s="139"/>
      <c r="E1020" s="150"/>
      <c r="F1020" s="150"/>
      <c r="G1020" s="150"/>
      <c r="H1020" s="150"/>
      <c r="I1020" s="150"/>
      <c r="J1020" s="150"/>
      <c r="K1020" s="150"/>
      <c r="L1020" s="150"/>
      <c r="M1020" s="139"/>
    </row>
    <row r="1021" spans="1:13" ht="35.25">
      <c r="A1021" s="73"/>
      <c r="B1021" s="73"/>
      <c r="C1021" s="73"/>
      <c r="D1021" s="139"/>
      <c r="E1021" s="150"/>
      <c r="F1021" s="150"/>
      <c r="G1021" s="150"/>
      <c r="H1021" s="150"/>
      <c r="I1021" s="150"/>
      <c r="J1021" s="150"/>
      <c r="K1021" s="150"/>
      <c r="L1021" s="150"/>
      <c r="M1021" s="139"/>
    </row>
    <row r="1022" spans="1:13" ht="35.25">
      <c r="A1022" s="73"/>
      <c r="B1022" s="73"/>
      <c r="C1022" s="73"/>
      <c r="D1022" s="139"/>
      <c r="E1022" s="150"/>
      <c r="F1022" s="150"/>
      <c r="G1022" s="150"/>
      <c r="H1022" s="150"/>
      <c r="I1022" s="150"/>
      <c r="J1022" s="150"/>
      <c r="K1022" s="150"/>
      <c r="L1022" s="150"/>
      <c r="M1022" s="139"/>
    </row>
    <row r="1023" spans="1:13" ht="35.25">
      <c r="A1023" s="73"/>
      <c r="B1023" s="73"/>
      <c r="C1023" s="73"/>
      <c r="D1023" s="139"/>
      <c r="E1023" s="150"/>
      <c r="F1023" s="150"/>
      <c r="G1023" s="150"/>
      <c r="H1023" s="150"/>
      <c r="I1023" s="150"/>
      <c r="J1023" s="150"/>
      <c r="K1023" s="150"/>
      <c r="L1023" s="150"/>
      <c r="M1023" s="139"/>
    </row>
    <row r="1024" spans="1:13" ht="35.25">
      <c r="A1024" s="73"/>
      <c r="B1024" s="73"/>
      <c r="C1024" s="73"/>
      <c r="D1024" s="139"/>
      <c r="E1024" s="150"/>
      <c r="F1024" s="150"/>
      <c r="G1024" s="150"/>
      <c r="H1024" s="150"/>
      <c r="I1024" s="150"/>
      <c r="J1024" s="150"/>
      <c r="K1024" s="150"/>
      <c r="L1024" s="150"/>
      <c r="M1024" s="139"/>
    </row>
    <row r="1025" spans="1:13" ht="35.25">
      <c r="A1025" s="73"/>
      <c r="B1025" s="73"/>
      <c r="C1025" s="73"/>
      <c r="D1025" s="139"/>
      <c r="E1025" s="150"/>
      <c r="F1025" s="150"/>
      <c r="G1025" s="150"/>
      <c r="H1025" s="150"/>
      <c r="I1025" s="150"/>
      <c r="J1025" s="150"/>
      <c r="K1025" s="150"/>
      <c r="L1025" s="150"/>
      <c r="M1025" s="139"/>
    </row>
    <row r="1026" spans="1:13" ht="35.25">
      <c r="A1026" s="73"/>
      <c r="B1026" s="73"/>
      <c r="C1026" s="73"/>
      <c r="D1026" s="139"/>
      <c r="E1026" s="150"/>
      <c r="F1026" s="150"/>
      <c r="G1026" s="150"/>
      <c r="H1026" s="150"/>
      <c r="I1026" s="150"/>
      <c r="J1026" s="150"/>
      <c r="K1026" s="150"/>
      <c r="L1026" s="150"/>
      <c r="M1026" s="139"/>
    </row>
    <row r="1027" spans="1:13" ht="35.25">
      <c r="A1027" s="73"/>
      <c r="B1027" s="73"/>
      <c r="C1027" s="73"/>
      <c r="D1027" s="139"/>
      <c r="E1027" s="150"/>
      <c r="F1027" s="150"/>
      <c r="G1027" s="150"/>
      <c r="H1027" s="150"/>
      <c r="I1027" s="150"/>
      <c r="J1027" s="150"/>
      <c r="K1027" s="150"/>
      <c r="L1027" s="150"/>
      <c r="M1027" s="139"/>
    </row>
    <row r="1028" spans="1:13" ht="35.25">
      <c r="A1028" s="73"/>
      <c r="B1028" s="73"/>
      <c r="C1028" s="73"/>
      <c r="D1028" s="139"/>
      <c r="E1028" s="150"/>
      <c r="F1028" s="150"/>
      <c r="G1028" s="150"/>
      <c r="H1028" s="150"/>
      <c r="I1028" s="150"/>
      <c r="J1028" s="150"/>
      <c r="K1028" s="150"/>
      <c r="L1028" s="150"/>
      <c r="M1028" s="139"/>
    </row>
    <row r="1029" spans="1:13" ht="35.25">
      <c r="A1029" s="73"/>
      <c r="B1029" s="73"/>
      <c r="C1029" s="73"/>
      <c r="D1029" s="139"/>
      <c r="E1029" s="150"/>
      <c r="F1029" s="150"/>
      <c r="G1029" s="150"/>
      <c r="H1029" s="150"/>
      <c r="I1029" s="150"/>
      <c r="J1029" s="150"/>
      <c r="K1029" s="150"/>
      <c r="L1029" s="150"/>
      <c r="M1029" s="139"/>
    </row>
    <row r="1030" spans="1:13" ht="35.25">
      <c r="A1030" s="73"/>
      <c r="B1030" s="73"/>
      <c r="C1030" s="73"/>
      <c r="D1030" s="139"/>
      <c r="E1030" s="150"/>
      <c r="F1030" s="150"/>
      <c r="G1030" s="150"/>
      <c r="H1030" s="150"/>
      <c r="I1030" s="150"/>
      <c r="J1030" s="150"/>
      <c r="K1030" s="150"/>
      <c r="L1030" s="150"/>
      <c r="M1030" s="139"/>
    </row>
    <row r="1031" spans="1:13" ht="35.25">
      <c r="A1031" s="73"/>
      <c r="B1031" s="73"/>
      <c r="C1031" s="73"/>
      <c r="D1031" s="139"/>
      <c r="E1031" s="150"/>
      <c r="F1031" s="150"/>
      <c r="G1031" s="150"/>
      <c r="H1031" s="150"/>
      <c r="I1031" s="150"/>
      <c r="J1031" s="150"/>
      <c r="K1031" s="150"/>
      <c r="L1031" s="150"/>
      <c r="M1031" s="139"/>
    </row>
  </sheetData>
  <sheetProtection/>
  <mergeCells count="39">
    <mergeCell ref="A21:F21"/>
    <mergeCell ref="B23:B28"/>
    <mergeCell ref="A48:A50"/>
    <mergeCell ref="C14:C16"/>
    <mergeCell ref="A5:M5"/>
    <mergeCell ref="A22:M22"/>
    <mergeCell ref="C23:C28"/>
    <mergeCell ref="C30:C36"/>
    <mergeCell ref="A14:A16"/>
    <mergeCell ref="B14:B16"/>
    <mergeCell ref="A30:A36"/>
    <mergeCell ref="A47:F47"/>
    <mergeCell ref="B30:B36"/>
    <mergeCell ref="A37:F37"/>
    <mergeCell ref="A55:F55"/>
    <mergeCell ref="A42:F42"/>
    <mergeCell ref="A44:A46"/>
    <mergeCell ref="B44:B46"/>
    <mergeCell ref="B48:B50"/>
    <mergeCell ref="B11:B12"/>
    <mergeCell ref="A10:F10"/>
    <mergeCell ref="A11:A12"/>
    <mergeCell ref="A54:F54"/>
    <mergeCell ref="C48:C50"/>
    <mergeCell ref="A51:F51"/>
    <mergeCell ref="A18:F18"/>
    <mergeCell ref="A40:F40"/>
    <mergeCell ref="C44:C46"/>
    <mergeCell ref="A29:F29"/>
    <mergeCell ref="A4:K4"/>
    <mergeCell ref="A6:A9"/>
    <mergeCell ref="B6:B9"/>
    <mergeCell ref="A13:F13"/>
    <mergeCell ref="C6:C9"/>
    <mergeCell ref="A43:M43"/>
    <mergeCell ref="A23:A28"/>
    <mergeCell ref="A17:F17"/>
    <mergeCell ref="C11:C12"/>
    <mergeCell ref="A19:K19"/>
  </mergeCells>
  <printOptions/>
  <pageMargins left="0.33" right="0.36" top="0.75" bottom="0.75" header="0.3" footer="0.3"/>
  <pageSetup horizontalDpi="600" verticalDpi="600" orientation="portrait" paperSize="9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12" zoomScaleSheetLayoutView="12" workbookViewId="0" topLeftCell="A1">
      <selection activeCell="M41" sqref="M41"/>
    </sheetView>
  </sheetViews>
  <sheetFormatPr defaultColWidth="9.140625" defaultRowHeight="15"/>
  <cols>
    <col min="1" max="1" width="132.8515625" style="95" customWidth="1"/>
    <col min="2" max="2" width="53.28125" style="95" customWidth="1"/>
    <col min="3" max="3" width="83.8515625" style="95" customWidth="1"/>
    <col min="4" max="4" width="145.421875" style="91" customWidth="1"/>
    <col min="5" max="5" width="54.7109375" style="92" customWidth="1"/>
    <col min="6" max="6" width="54.28125" style="92" customWidth="1"/>
    <col min="7" max="7" width="60.57421875" style="92" customWidth="1"/>
    <col min="8" max="8" width="61.57421875" style="92" customWidth="1"/>
    <col min="9" max="9" width="60.00390625" style="92" customWidth="1"/>
    <col min="10" max="10" width="50.421875" style="92" customWidth="1"/>
    <col min="11" max="11" width="79.8515625" style="92" customWidth="1"/>
    <col min="12" max="12" width="64.421875" style="187" customWidth="1"/>
    <col min="13" max="13" width="55.28125" style="91" customWidth="1"/>
  </cols>
  <sheetData>
    <row r="1" spans="1:13" ht="91.5">
      <c r="A1" s="103"/>
      <c r="B1" s="103"/>
      <c r="C1" s="103"/>
      <c r="D1" s="184"/>
      <c r="E1" s="185"/>
      <c r="F1" s="185"/>
      <c r="G1" s="185"/>
      <c r="H1" s="185"/>
      <c r="I1" s="185"/>
      <c r="J1" s="185"/>
      <c r="K1" s="185"/>
      <c r="L1" s="192"/>
      <c r="M1" s="184"/>
    </row>
    <row r="2" spans="1:13" ht="91.5">
      <c r="A2" s="103"/>
      <c r="B2" s="103"/>
      <c r="C2" s="103"/>
      <c r="D2" s="184"/>
      <c r="E2" s="185"/>
      <c r="F2" s="185"/>
      <c r="G2" s="185"/>
      <c r="H2" s="185"/>
      <c r="I2" s="185"/>
      <c r="J2" s="185"/>
      <c r="K2" s="185"/>
      <c r="L2" s="192"/>
      <c r="M2" s="184"/>
    </row>
    <row r="3" spans="1:13" ht="91.5">
      <c r="A3" s="103"/>
      <c r="B3" s="104"/>
      <c r="C3" s="104"/>
      <c r="D3" s="105" t="s">
        <v>175</v>
      </c>
      <c r="E3" s="104"/>
      <c r="F3" s="104"/>
      <c r="G3" s="104"/>
      <c r="H3" s="104"/>
      <c r="I3" s="104"/>
      <c r="J3" s="104"/>
      <c r="K3" s="105" t="s">
        <v>338</v>
      </c>
      <c r="L3" s="193"/>
      <c r="M3" s="184"/>
    </row>
    <row r="4" spans="1:13" ht="91.5">
      <c r="A4" s="103"/>
      <c r="B4" s="104"/>
      <c r="C4" s="104"/>
      <c r="D4" s="104" t="s">
        <v>234</v>
      </c>
      <c r="E4" s="104"/>
      <c r="F4" s="104"/>
      <c r="G4" s="104"/>
      <c r="H4" s="104"/>
      <c r="I4" s="104"/>
      <c r="J4" s="104"/>
      <c r="K4" s="105"/>
      <c r="L4" s="193"/>
      <c r="M4" s="184"/>
    </row>
    <row r="5" spans="1:13" ht="184.5" customHeight="1">
      <c r="A5" s="102" t="s">
        <v>0</v>
      </c>
      <c r="B5" s="102" t="s">
        <v>1</v>
      </c>
      <c r="C5" s="98" t="s">
        <v>236</v>
      </c>
      <c r="D5" s="102" t="s">
        <v>2</v>
      </c>
      <c r="E5" s="102" t="s">
        <v>3</v>
      </c>
      <c r="F5" s="102" t="s">
        <v>4</v>
      </c>
      <c r="G5" s="102" t="s">
        <v>5</v>
      </c>
      <c r="H5" s="102" t="s">
        <v>6</v>
      </c>
      <c r="I5" s="102" t="s">
        <v>7</v>
      </c>
      <c r="J5" s="102" t="s">
        <v>235</v>
      </c>
      <c r="K5" s="98" t="s">
        <v>8</v>
      </c>
      <c r="L5" s="98" t="s">
        <v>220</v>
      </c>
      <c r="M5" s="186" t="s">
        <v>205</v>
      </c>
    </row>
    <row r="6" spans="1:13" s="3" customFormat="1" ht="102" customHeight="1">
      <c r="A6" s="551" t="s">
        <v>9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102"/>
      <c r="M6" s="96"/>
    </row>
    <row r="7" spans="1:13" s="9" customFormat="1" ht="111.75" customHeight="1">
      <c r="A7" s="544" t="s">
        <v>278</v>
      </c>
      <c r="B7" s="523">
        <v>130</v>
      </c>
      <c r="C7" s="525">
        <v>24</v>
      </c>
      <c r="D7" s="99" t="s">
        <v>241</v>
      </c>
      <c r="E7" s="90">
        <v>40</v>
      </c>
      <c r="F7" s="90">
        <v>40</v>
      </c>
      <c r="G7" s="90">
        <v>4.2</v>
      </c>
      <c r="H7" s="90">
        <v>0.92</v>
      </c>
      <c r="I7" s="90">
        <v>25.44</v>
      </c>
      <c r="J7" s="90"/>
      <c r="K7" s="90">
        <v>130</v>
      </c>
      <c r="L7" s="187">
        <v>67.1</v>
      </c>
      <c r="M7" s="189">
        <f>L7*E7/1000</f>
        <v>2.684</v>
      </c>
    </row>
    <row r="8" spans="1:13" s="3" customFormat="1" ht="102" customHeight="1">
      <c r="A8" s="545"/>
      <c r="B8" s="554"/>
      <c r="C8" s="527"/>
      <c r="D8" s="96" t="s">
        <v>11</v>
      </c>
      <c r="E8" s="90">
        <v>4</v>
      </c>
      <c r="F8" s="90">
        <v>4</v>
      </c>
      <c r="G8" s="90">
        <v>0.01</v>
      </c>
      <c r="H8" s="90">
        <v>3.14</v>
      </c>
      <c r="I8" s="90">
        <v>0.02</v>
      </c>
      <c r="J8" s="90"/>
      <c r="K8" s="90">
        <v>29.36</v>
      </c>
      <c r="L8" s="187">
        <v>429</v>
      </c>
      <c r="M8" s="189">
        <f>L8*E8/1000</f>
        <v>1.716</v>
      </c>
    </row>
    <row r="9" spans="1:13" s="3" customFormat="1" ht="102" customHeight="1">
      <c r="A9" s="524"/>
      <c r="B9" s="524"/>
      <c r="C9" s="524"/>
      <c r="D9" s="524"/>
      <c r="E9" s="524"/>
      <c r="F9" s="524"/>
      <c r="G9" s="89">
        <f>SUM(G7:G8)</f>
        <v>4.21</v>
      </c>
      <c r="H9" s="89">
        <f>SUM(H7:H8)</f>
        <v>4.0600000000000005</v>
      </c>
      <c r="I9" s="89">
        <f>SUM(I7:I8)</f>
        <v>25.46</v>
      </c>
      <c r="J9" s="89"/>
      <c r="K9" s="89">
        <f>SUM(K7:K8)</f>
        <v>159.36</v>
      </c>
      <c r="L9" s="102"/>
      <c r="M9" s="190">
        <f>SUM(M7:M8)</f>
        <v>4.4</v>
      </c>
    </row>
    <row r="10" spans="1:13" s="3" customFormat="1" ht="102" customHeight="1">
      <c r="A10" s="528" t="s">
        <v>99</v>
      </c>
      <c r="B10" s="552" t="s">
        <v>228</v>
      </c>
      <c r="C10" s="552"/>
      <c r="D10" s="99" t="s">
        <v>45</v>
      </c>
      <c r="E10" s="90">
        <v>30</v>
      </c>
      <c r="F10" s="90">
        <v>30</v>
      </c>
      <c r="G10" s="90">
        <v>2.13</v>
      </c>
      <c r="H10" s="90">
        <v>0.33</v>
      </c>
      <c r="I10" s="90">
        <v>13.9</v>
      </c>
      <c r="J10" s="90"/>
      <c r="K10" s="90">
        <v>68.7</v>
      </c>
      <c r="L10" s="90">
        <v>60.18</v>
      </c>
      <c r="M10" s="191">
        <f>E10*L10/1000</f>
        <v>1.8054000000000001</v>
      </c>
    </row>
    <row r="11" spans="1:13" s="3" customFormat="1" ht="102" customHeight="1">
      <c r="A11" s="529"/>
      <c r="B11" s="553"/>
      <c r="C11" s="553"/>
      <c r="D11" s="99" t="s">
        <v>97</v>
      </c>
      <c r="E11" s="93">
        <v>5</v>
      </c>
      <c r="F11" s="93">
        <v>5</v>
      </c>
      <c r="G11" s="93">
        <v>0.02</v>
      </c>
      <c r="H11" s="93">
        <v>3.92</v>
      </c>
      <c r="I11" s="93">
        <v>0.02</v>
      </c>
      <c r="J11" s="93"/>
      <c r="K11" s="93">
        <v>36.7</v>
      </c>
      <c r="L11" s="188">
        <v>429</v>
      </c>
      <c r="M11" s="191">
        <f>E11*L11/1000</f>
        <v>2.145</v>
      </c>
    </row>
    <row r="12" spans="1:13" s="3" customFormat="1" ht="102" customHeight="1">
      <c r="A12" s="524"/>
      <c r="B12" s="524"/>
      <c r="C12" s="524"/>
      <c r="D12" s="524"/>
      <c r="E12" s="524"/>
      <c r="F12" s="524"/>
      <c r="G12" s="89">
        <f>SUM(G10:G11)</f>
        <v>2.15</v>
      </c>
      <c r="H12" s="89">
        <f>SUM(H10:H11)</f>
        <v>4.25</v>
      </c>
      <c r="I12" s="89">
        <f>SUM(I10:I11)</f>
        <v>13.92</v>
      </c>
      <c r="J12" s="89"/>
      <c r="K12" s="89">
        <f>SUM(K10:K11)</f>
        <v>105.4</v>
      </c>
      <c r="L12" s="102"/>
      <c r="M12" s="190">
        <f>SUM(M10:M11)</f>
        <v>3.9504</v>
      </c>
    </row>
    <row r="13" spans="1:13" s="3" customFormat="1" ht="102" customHeight="1">
      <c r="A13" s="333" t="s">
        <v>305</v>
      </c>
      <c r="B13" s="333" t="s">
        <v>307</v>
      </c>
      <c r="C13" s="333">
        <v>57</v>
      </c>
      <c r="D13" s="101" t="s">
        <v>90</v>
      </c>
      <c r="E13" s="93">
        <v>8</v>
      </c>
      <c r="F13" s="93">
        <v>8</v>
      </c>
      <c r="G13" s="93"/>
      <c r="H13" s="93"/>
      <c r="I13" s="93">
        <v>7.64</v>
      </c>
      <c r="J13" s="93"/>
      <c r="K13" s="93">
        <v>31.2</v>
      </c>
      <c r="L13" s="188">
        <v>47.95</v>
      </c>
      <c r="M13" s="189">
        <f>L13*E13/1000</f>
        <v>0.3836</v>
      </c>
    </row>
    <row r="14" spans="1:13" s="3" customFormat="1" ht="102" customHeight="1">
      <c r="A14" s="336"/>
      <c r="B14" s="336"/>
      <c r="C14" s="336"/>
      <c r="D14" s="101" t="s">
        <v>306</v>
      </c>
      <c r="E14" s="93">
        <v>7</v>
      </c>
      <c r="F14" s="93">
        <v>7</v>
      </c>
      <c r="G14" s="93"/>
      <c r="H14" s="93"/>
      <c r="I14" s="93"/>
      <c r="J14" s="93"/>
      <c r="K14" s="93"/>
      <c r="L14" s="188">
        <v>132</v>
      </c>
      <c r="M14" s="189">
        <f>L14*E14/1000</f>
        <v>0.924</v>
      </c>
    </row>
    <row r="15" spans="1:13" s="3" customFormat="1" ht="102" customHeight="1">
      <c r="A15" s="334"/>
      <c r="B15" s="334"/>
      <c r="C15" s="335"/>
      <c r="D15" s="99" t="s">
        <v>108</v>
      </c>
      <c r="E15" s="93">
        <v>1</v>
      </c>
      <c r="F15" s="93">
        <v>1</v>
      </c>
      <c r="G15" s="90"/>
      <c r="H15" s="90"/>
      <c r="I15" s="90"/>
      <c r="J15" s="90"/>
      <c r="K15" s="90"/>
      <c r="L15" s="90">
        <v>506</v>
      </c>
      <c r="M15" s="189">
        <f>L15*E15/1000</f>
        <v>0.506</v>
      </c>
    </row>
    <row r="16" spans="1:13" s="3" customFormat="1" ht="102" customHeight="1">
      <c r="A16" s="520"/>
      <c r="B16" s="521"/>
      <c r="C16" s="521"/>
      <c r="D16" s="521"/>
      <c r="E16" s="521"/>
      <c r="F16" s="521"/>
      <c r="G16" s="521"/>
      <c r="H16" s="522"/>
      <c r="I16" s="89">
        <f>SUM(I13:I15)</f>
        <v>7.64</v>
      </c>
      <c r="J16" s="89"/>
      <c r="K16" s="89">
        <f>SUM(K13:K15)</f>
        <v>31.2</v>
      </c>
      <c r="L16" s="102"/>
      <c r="M16" s="190">
        <f>SUM(M13:M15)</f>
        <v>1.8136</v>
      </c>
    </row>
    <row r="17" spans="1:13" s="3" customFormat="1" ht="102" customHeight="1">
      <c r="A17" s="550" t="s">
        <v>29</v>
      </c>
      <c r="B17" s="550"/>
      <c r="C17" s="550"/>
      <c r="D17" s="550"/>
      <c r="E17" s="550"/>
      <c r="F17" s="550"/>
      <c r="G17" s="318">
        <f>G20+G9+G12+G16</f>
        <v>7.08</v>
      </c>
      <c r="H17" s="318">
        <f>H20+H9+H12+H16</f>
        <v>8.420000000000002</v>
      </c>
      <c r="I17" s="318">
        <f>I20+I9+I12+I16</f>
        <v>51.550000000000004</v>
      </c>
      <c r="J17" s="318">
        <f>J20+J9+J12+J16</f>
        <v>33.6</v>
      </c>
      <c r="K17" s="318">
        <f>K20+K9+K12+K16</f>
        <v>318.36</v>
      </c>
      <c r="L17" s="319"/>
      <c r="M17" s="320">
        <f>M9+M12+M16</f>
        <v>10.164000000000001</v>
      </c>
    </row>
    <row r="18" spans="1:13" s="3" customFormat="1" ht="102" customHeight="1">
      <c r="A18" s="532" t="s">
        <v>14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4"/>
    </row>
    <row r="19" spans="1:13" s="332" customFormat="1" ht="102" customHeight="1">
      <c r="A19" s="325" t="s">
        <v>44</v>
      </c>
      <c r="B19" s="326">
        <v>200</v>
      </c>
      <c r="C19" s="326"/>
      <c r="D19" s="327" t="s">
        <v>15</v>
      </c>
      <c r="E19" s="328">
        <v>200</v>
      </c>
      <c r="F19" s="328">
        <v>200</v>
      </c>
      <c r="G19" s="328"/>
      <c r="H19" s="328"/>
      <c r="I19" s="329">
        <v>8.4</v>
      </c>
      <c r="J19" s="329">
        <v>2.4</v>
      </c>
      <c r="K19" s="330">
        <v>33.6</v>
      </c>
      <c r="L19" s="337">
        <v>69.12</v>
      </c>
      <c r="M19" s="331">
        <f>E19*L19/1000</f>
        <v>13.824</v>
      </c>
    </row>
    <row r="20" spans="1:13" s="9" customFormat="1" ht="95.25" customHeight="1">
      <c r="A20" s="97" t="s">
        <v>95</v>
      </c>
      <c r="B20" s="98">
        <v>75</v>
      </c>
      <c r="C20" s="98"/>
      <c r="D20" s="99" t="s">
        <v>10</v>
      </c>
      <c r="E20" s="100">
        <v>75</v>
      </c>
      <c r="F20" s="90">
        <v>53</v>
      </c>
      <c r="G20" s="90">
        <v>0.72</v>
      </c>
      <c r="H20" s="90">
        <v>0.11</v>
      </c>
      <c r="I20" s="90">
        <v>4.53</v>
      </c>
      <c r="J20" s="90">
        <v>33.6</v>
      </c>
      <c r="K20" s="90">
        <v>22.4</v>
      </c>
      <c r="L20" s="90">
        <v>135</v>
      </c>
      <c r="M20" s="340">
        <f>L20*E20/1000</f>
        <v>10.125</v>
      </c>
    </row>
    <row r="21" spans="1:13" s="9" customFormat="1" ht="95.25" customHeight="1">
      <c r="A21" s="541" t="s">
        <v>300</v>
      </c>
      <c r="B21" s="542"/>
      <c r="C21" s="542"/>
      <c r="D21" s="542"/>
      <c r="E21" s="542"/>
      <c r="F21" s="543"/>
      <c r="G21" s="338">
        <f>G19+G20</f>
        <v>0.72</v>
      </c>
      <c r="H21" s="338">
        <f>H19+H20</f>
        <v>0.11</v>
      </c>
      <c r="I21" s="338">
        <f>I19+I20</f>
        <v>12.93</v>
      </c>
      <c r="J21" s="338">
        <f>J19+J20</f>
        <v>36</v>
      </c>
      <c r="K21" s="338">
        <f>K19+K20</f>
        <v>56</v>
      </c>
      <c r="L21" s="338"/>
      <c r="M21" s="339">
        <f>SUM(M19:M20)</f>
        <v>23.948999999999998</v>
      </c>
    </row>
    <row r="22" spans="1:13" s="3" customFormat="1" ht="102" customHeight="1">
      <c r="A22" s="532" t="s">
        <v>16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4"/>
    </row>
    <row r="23" spans="1:13" s="3" customFormat="1" ht="102" customHeight="1">
      <c r="A23" s="530" t="s">
        <v>199</v>
      </c>
      <c r="B23" s="523">
        <v>150</v>
      </c>
      <c r="C23" s="525">
        <v>50</v>
      </c>
      <c r="D23" s="99" t="s">
        <v>200</v>
      </c>
      <c r="E23" s="93">
        <v>5</v>
      </c>
      <c r="F23" s="93">
        <v>5</v>
      </c>
      <c r="G23" s="93">
        <v>0.54</v>
      </c>
      <c r="H23" s="93">
        <v>0.3</v>
      </c>
      <c r="I23" s="93">
        <v>3.05</v>
      </c>
      <c r="J23" s="93"/>
      <c r="K23" s="93">
        <v>17.55</v>
      </c>
      <c r="L23" s="188">
        <v>33</v>
      </c>
      <c r="M23" s="191">
        <f aca="true" t="shared" si="0" ref="M23:M28">E23*L23/1000</f>
        <v>0.165</v>
      </c>
    </row>
    <row r="24" spans="1:13" s="3" customFormat="1" ht="102" customHeight="1">
      <c r="A24" s="531"/>
      <c r="B24" s="531"/>
      <c r="C24" s="526"/>
      <c r="D24" s="99" t="s">
        <v>101</v>
      </c>
      <c r="E24" s="93">
        <v>10</v>
      </c>
      <c r="F24" s="93">
        <v>10</v>
      </c>
      <c r="G24" s="93">
        <v>2.42</v>
      </c>
      <c r="H24" s="93">
        <v>0.12</v>
      </c>
      <c r="I24" s="93"/>
      <c r="J24" s="93"/>
      <c r="K24" s="93">
        <v>12.72</v>
      </c>
      <c r="L24" s="187">
        <v>429</v>
      </c>
      <c r="M24" s="191">
        <f t="shared" si="0"/>
        <v>4.29</v>
      </c>
    </row>
    <row r="25" spans="1:13" s="3" customFormat="1" ht="102" customHeight="1">
      <c r="A25" s="531"/>
      <c r="B25" s="531"/>
      <c r="C25" s="526"/>
      <c r="D25" s="99" t="s">
        <v>110</v>
      </c>
      <c r="E25" s="90">
        <v>90</v>
      </c>
      <c r="F25" s="90">
        <v>63</v>
      </c>
      <c r="G25" s="90">
        <v>1.26</v>
      </c>
      <c r="H25" s="90">
        <v>0.26</v>
      </c>
      <c r="I25" s="90">
        <v>10.26</v>
      </c>
      <c r="J25" s="90">
        <v>14</v>
      </c>
      <c r="K25" s="90">
        <v>50.4</v>
      </c>
      <c r="L25" s="90">
        <v>17.6</v>
      </c>
      <c r="M25" s="191">
        <f t="shared" si="0"/>
        <v>1.5840000000000003</v>
      </c>
    </row>
    <row r="26" spans="1:13" s="3" customFormat="1" ht="102" customHeight="1">
      <c r="A26" s="531"/>
      <c r="B26" s="531"/>
      <c r="C26" s="526"/>
      <c r="D26" s="99" t="s">
        <v>103</v>
      </c>
      <c r="E26" s="90">
        <v>15</v>
      </c>
      <c r="F26" s="90">
        <v>12</v>
      </c>
      <c r="G26" s="90">
        <v>0.03</v>
      </c>
      <c r="H26" s="90"/>
      <c r="I26" s="90">
        <v>0.87</v>
      </c>
      <c r="J26" s="90">
        <v>0.6</v>
      </c>
      <c r="K26" s="90">
        <v>4.1</v>
      </c>
      <c r="L26" s="90">
        <v>22</v>
      </c>
      <c r="M26" s="191">
        <f t="shared" si="0"/>
        <v>0.33</v>
      </c>
    </row>
    <row r="27" spans="1:13" s="3" customFormat="1" ht="138.75" customHeight="1">
      <c r="A27" s="531"/>
      <c r="B27" s="531"/>
      <c r="C27" s="527"/>
      <c r="D27" s="99" t="s">
        <v>115</v>
      </c>
      <c r="E27" s="90">
        <v>5</v>
      </c>
      <c r="F27" s="90">
        <v>4</v>
      </c>
      <c r="G27" s="90">
        <v>0.08</v>
      </c>
      <c r="H27" s="90"/>
      <c r="I27" s="90">
        <v>0.4</v>
      </c>
      <c r="J27" s="90">
        <v>0.43</v>
      </c>
      <c r="K27" s="90">
        <v>1.68</v>
      </c>
      <c r="L27" s="90">
        <v>26.4</v>
      </c>
      <c r="M27" s="191">
        <f t="shared" si="0"/>
        <v>0.132</v>
      </c>
    </row>
    <row r="28" spans="1:13" s="3" customFormat="1" ht="0.75" customHeight="1">
      <c r="A28" s="524"/>
      <c r="B28" s="524"/>
      <c r="C28" s="524"/>
      <c r="D28" s="524"/>
      <c r="E28" s="524"/>
      <c r="F28" s="524"/>
      <c r="G28" s="89">
        <f>SUM(G23:G27)</f>
        <v>4.33</v>
      </c>
      <c r="H28" s="89">
        <f>SUM(H23:H27)</f>
        <v>0.6799999999999999</v>
      </c>
      <c r="I28" s="89">
        <f>SUM(I23:I27)</f>
        <v>14.579999999999998</v>
      </c>
      <c r="J28" s="89"/>
      <c r="K28" s="89">
        <f>SUM(K23:K27)</f>
        <v>86.45</v>
      </c>
      <c r="L28" s="102"/>
      <c r="M28" s="191">
        <f t="shared" si="0"/>
        <v>0</v>
      </c>
    </row>
    <row r="29" spans="1:13" s="3" customFormat="1" ht="102" customHeight="1">
      <c r="A29" s="524"/>
      <c r="B29" s="524"/>
      <c r="C29" s="524"/>
      <c r="D29" s="524"/>
      <c r="E29" s="524"/>
      <c r="F29" s="524"/>
      <c r="G29" s="89">
        <f>SUM(G23:G27)</f>
        <v>4.33</v>
      </c>
      <c r="H29" s="89">
        <f>SUM(H23:H27)</f>
        <v>0.6799999999999999</v>
      </c>
      <c r="I29" s="89">
        <f>SUM(I23:I27)</f>
        <v>14.579999999999998</v>
      </c>
      <c r="J29" s="89">
        <f>SUM(J23:J27)</f>
        <v>15.03</v>
      </c>
      <c r="K29" s="89">
        <f>SUM(K23:K27)</f>
        <v>86.45</v>
      </c>
      <c r="L29" s="102"/>
      <c r="M29" s="190">
        <f>SUM(M23:M27)</f>
        <v>6.501</v>
      </c>
    </row>
    <row r="30" spans="1:13" s="3" customFormat="1" ht="102" customHeight="1">
      <c r="A30" s="530" t="s">
        <v>268</v>
      </c>
      <c r="B30" s="523">
        <v>85</v>
      </c>
      <c r="C30" s="535">
        <v>87</v>
      </c>
      <c r="D30" s="99" t="s">
        <v>237</v>
      </c>
      <c r="E30" s="94">
        <v>30</v>
      </c>
      <c r="F30" s="93">
        <v>30</v>
      </c>
      <c r="G30" s="93">
        <v>3.09</v>
      </c>
      <c r="H30" s="93">
        <v>0.33</v>
      </c>
      <c r="I30" s="93"/>
      <c r="J30" s="93"/>
      <c r="K30" s="93">
        <v>100.2</v>
      </c>
      <c r="L30" s="188">
        <v>32.9</v>
      </c>
      <c r="M30" s="191">
        <f>L30*E30/1000</f>
        <v>0.987</v>
      </c>
    </row>
    <row r="31" spans="1:13" s="3" customFormat="1" ht="102" customHeight="1">
      <c r="A31" s="530"/>
      <c r="B31" s="523"/>
      <c r="C31" s="536"/>
      <c r="D31" s="99" t="s">
        <v>23</v>
      </c>
      <c r="E31" s="90">
        <v>30</v>
      </c>
      <c r="F31" s="90">
        <v>30</v>
      </c>
      <c r="G31" s="90">
        <v>1.4</v>
      </c>
      <c r="H31" s="90">
        <v>0.96</v>
      </c>
      <c r="I31" s="90">
        <v>1.4</v>
      </c>
      <c r="J31" s="90">
        <v>0.29</v>
      </c>
      <c r="K31" s="90">
        <v>17.4</v>
      </c>
      <c r="L31" s="188">
        <v>40.7</v>
      </c>
      <c r="M31" s="191">
        <f>L31*E31/1000</f>
        <v>1.221</v>
      </c>
    </row>
    <row r="32" spans="1:13" s="3" customFormat="1" ht="102" customHeight="1">
      <c r="A32" s="540"/>
      <c r="B32" s="540"/>
      <c r="C32" s="536"/>
      <c r="D32" s="99" t="s">
        <v>276</v>
      </c>
      <c r="E32" s="90">
        <v>5</v>
      </c>
      <c r="F32" s="90">
        <v>4.25</v>
      </c>
      <c r="G32" s="90">
        <v>0.62</v>
      </c>
      <c r="H32" s="90">
        <v>1.25</v>
      </c>
      <c r="I32" s="90">
        <v>0.02</v>
      </c>
      <c r="J32" s="90"/>
      <c r="K32" s="90">
        <v>14.11</v>
      </c>
      <c r="L32" s="90">
        <v>165</v>
      </c>
      <c r="M32" s="191">
        <f aca="true" t="shared" si="1" ref="M32:M39">L32*E32/1000</f>
        <v>0.825</v>
      </c>
    </row>
    <row r="33" spans="1:13" s="3" customFormat="1" ht="102" customHeight="1">
      <c r="A33" s="540"/>
      <c r="B33" s="540"/>
      <c r="C33" s="536"/>
      <c r="D33" s="99" t="s">
        <v>13</v>
      </c>
      <c r="E33" s="90">
        <v>1</v>
      </c>
      <c r="F33" s="90">
        <v>1</v>
      </c>
      <c r="G33" s="90"/>
      <c r="H33" s="90"/>
      <c r="I33" s="90">
        <v>0.95</v>
      </c>
      <c r="J33" s="90"/>
      <c r="K33" s="90">
        <v>3.79</v>
      </c>
      <c r="L33" s="90">
        <v>47.95</v>
      </c>
      <c r="M33" s="191">
        <f t="shared" si="1"/>
        <v>0.04795</v>
      </c>
    </row>
    <row r="34" spans="1:13" s="3" customFormat="1" ht="102" customHeight="1">
      <c r="A34" s="540"/>
      <c r="B34" s="540"/>
      <c r="C34" s="536"/>
      <c r="D34" s="99" t="s">
        <v>27</v>
      </c>
      <c r="E34" s="90">
        <v>0.0002</v>
      </c>
      <c r="F34" s="90"/>
      <c r="G34" s="90"/>
      <c r="H34" s="90"/>
      <c r="I34" s="90"/>
      <c r="J34" s="90"/>
      <c r="K34" s="90"/>
      <c r="L34" s="90">
        <v>341</v>
      </c>
      <c r="M34" s="191">
        <f>L34*E34</f>
        <v>0.0682</v>
      </c>
    </row>
    <row r="35" spans="1:13" s="3" customFormat="1" ht="102" customHeight="1">
      <c r="A35" s="540"/>
      <c r="B35" s="540"/>
      <c r="C35" s="536"/>
      <c r="D35" s="99" t="s">
        <v>11</v>
      </c>
      <c r="E35" s="93">
        <v>5</v>
      </c>
      <c r="F35" s="93">
        <v>5</v>
      </c>
      <c r="G35" s="93">
        <v>0.02</v>
      </c>
      <c r="H35" s="93">
        <v>3.92</v>
      </c>
      <c r="I35" s="93">
        <v>0.02</v>
      </c>
      <c r="J35" s="93"/>
      <c r="K35" s="93">
        <v>36.7</v>
      </c>
      <c r="L35" s="90">
        <v>429</v>
      </c>
      <c r="M35" s="191">
        <f t="shared" si="1"/>
        <v>2.145</v>
      </c>
    </row>
    <row r="36" spans="1:13" s="3" customFormat="1" ht="102" customHeight="1">
      <c r="A36" s="540"/>
      <c r="B36" s="540"/>
      <c r="C36" s="536"/>
      <c r="D36" s="99" t="s">
        <v>17</v>
      </c>
      <c r="E36" s="94">
        <v>4</v>
      </c>
      <c r="F36" s="93">
        <v>4</v>
      </c>
      <c r="G36" s="93"/>
      <c r="H36" s="93">
        <v>3.99</v>
      </c>
      <c r="I36" s="93"/>
      <c r="J36" s="93"/>
      <c r="K36" s="93">
        <v>35.96</v>
      </c>
      <c r="L36" s="187">
        <v>120</v>
      </c>
      <c r="M36" s="191">
        <f t="shared" si="1"/>
        <v>0.48</v>
      </c>
    </row>
    <row r="37" spans="1:13" s="3" customFormat="1" ht="102" customHeight="1">
      <c r="A37" s="540"/>
      <c r="B37" s="540"/>
      <c r="C37" s="536"/>
      <c r="D37" s="99" t="s">
        <v>282</v>
      </c>
      <c r="E37" s="93">
        <v>30</v>
      </c>
      <c r="F37" s="93">
        <v>30</v>
      </c>
      <c r="G37" s="93">
        <v>6.06</v>
      </c>
      <c r="H37" s="93">
        <v>0.84</v>
      </c>
      <c r="I37" s="93"/>
      <c r="J37" s="93"/>
      <c r="K37" s="93">
        <v>31.8</v>
      </c>
      <c r="L37" s="188">
        <v>429</v>
      </c>
      <c r="M37" s="191">
        <f t="shared" si="1"/>
        <v>12.87</v>
      </c>
    </row>
    <row r="38" spans="1:13" s="3" customFormat="1" ht="102" customHeight="1">
      <c r="A38" s="540"/>
      <c r="B38" s="540"/>
      <c r="C38" s="536"/>
      <c r="D38" s="99" t="s">
        <v>19</v>
      </c>
      <c r="E38" s="93">
        <v>25</v>
      </c>
      <c r="F38" s="93">
        <v>18</v>
      </c>
      <c r="G38" s="93">
        <v>0.5</v>
      </c>
      <c r="H38" s="93">
        <v>0.072</v>
      </c>
      <c r="I38" s="93">
        <v>2.85</v>
      </c>
      <c r="J38" s="93">
        <v>3.88</v>
      </c>
      <c r="K38" s="93">
        <v>14.4</v>
      </c>
      <c r="L38" s="188">
        <v>17.6</v>
      </c>
      <c r="M38" s="191">
        <f t="shared" si="1"/>
        <v>0.44000000000000006</v>
      </c>
    </row>
    <row r="39" spans="1:13" s="3" customFormat="1" ht="102" customHeight="1">
      <c r="A39" s="540"/>
      <c r="B39" s="540"/>
      <c r="C39" s="537"/>
      <c r="D39" s="96" t="s">
        <v>245</v>
      </c>
      <c r="E39" s="90">
        <v>13</v>
      </c>
      <c r="F39" s="90">
        <v>10.9</v>
      </c>
      <c r="G39" s="90">
        <v>0.18</v>
      </c>
      <c r="H39" s="90"/>
      <c r="I39" s="90">
        <v>1.04</v>
      </c>
      <c r="J39" s="90">
        <v>0.9</v>
      </c>
      <c r="K39" s="90">
        <v>4.48</v>
      </c>
      <c r="L39" s="90">
        <v>26.4</v>
      </c>
      <c r="M39" s="191">
        <f t="shared" si="1"/>
        <v>0.3432</v>
      </c>
    </row>
    <row r="40" spans="1:13" s="3" customFormat="1" ht="102" customHeight="1">
      <c r="A40" s="524"/>
      <c r="B40" s="524"/>
      <c r="C40" s="524"/>
      <c r="D40" s="524"/>
      <c r="E40" s="524"/>
      <c r="F40" s="524"/>
      <c r="G40" s="89">
        <f>SUM(G30:G39)</f>
        <v>11.87</v>
      </c>
      <c r="H40" s="89">
        <f>SUM(H30:H39)</f>
        <v>11.361999999999998</v>
      </c>
      <c r="I40" s="89">
        <f>SUM(I30:I39)</f>
        <v>6.28</v>
      </c>
      <c r="J40" s="89">
        <f>SUM(J30:J39)</f>
        <v>5.07</v>
      </c>
      <c r="K40" s="89">
        <f>SUM(K30:K39)</f>
        <v>258.84000000000003</v>
      </c>
      <c r="L40" s="102"/>
      <c r="M40" s="190">
        <f>SUM(M30:M39)</f>
        <v>19.42735</v>
      </c>
    </row>
    <row r="41" spans="1:13" s="3" customFormat="1" ht="102" customHeight="1">
      <c r="A41" s="530" t="s">
        <v>207</v>
      </c>
      <c r="B41" s="523">
        <v>150</v>
      </c>
      <c r="C41" s="523">
        <v>19</v>
      </c>
      <c r="D41" s="99" t="s">
        <v>208</v>
      </c>
      <c r="E41" s="93">
        <v>25</v>
      </c>
      <c r="F41" s="93">
        <v>22</v>
      </c>
      <c r="G41" s="93">
        <v>0.1</v>
      </c>
      <c r="H41" s="93">
        <v>0.09</v>
      </c>
      <c r="I41" s="93">
        <v>1.98</v>
      </c>
      <c r="J41" s="93">
        <v>36.3</v>
      </c>
      <c r="K41" s="93">
        <v>9.9</v>
      </c>
      <c r="L41" s="188">
        <v>135</v>
      </c>
      <c r="M41" s="189">
        <f>L41*E41/1000</f>
        <v>3.375</v>
      </c>
    </row>
    <row r="42" spans="1:13" s="3" customFormat="1" ht="102" customHeight="1">
      <c r="A42" s="530"/>
      <c r="B42" s="523"/>
      <c r="C42" s="523"/>
      <c r="D42" s="99" t="s">
        <v>98</v>
      </c>
      <c r="E42" s="93">
        <v>8</v>
      </c>
      <c r="F42" s="93">
        <v>8</v>
      </c>
      <c r="G42" s="93"/>
      <c r="H42" s="93"/>
      <c r="I42" s="93">
        <v>7.64</v>
      </c>
      <c r="J42" s="93"/>
      <c r="K42" s="93">
        <v>31.2</v>
      </c>
      <c r="L42" s="188">
        <v>47.95</v>
      </c>
      <c r="M42" s="189">
        <f>L42*E42/1000</f>
        <v>0.3836</v>
      </c>
    </row>
    <row r="43" spans="1:13" s="3" customFormat="1" ht="102" customHeight="1">
      <c r="A43" s="520"/>
      <c r="B43" s="521"/>
      <c r="C43" s="521"/>
      <c r="D43" s="521"/>
      <c r="E43" s="521"/>
      <c r="F43" s="521"/>
      <c r="G43" s="521"/>
      <c r="H43" s="522"/>
      <c r="I43" s="89">
        <f>SUM(I41:I42)</f>
        <v>9.62</v>
      </c>
      <c r="J43" s="89"/>
      <c r="K43" s="89">
        <f>SUM(K42:K42)</f>
        <v>31.2</v>
      </c>
      <c r="L43" s="102"/>
      <c r="M43" s="190">
        <f>SUM(M41:M42)</f>
        <v>3.7586</v>
      </c>
    </row>
    <row r="44" spans="1:13" s="3" customFormat="1" ht="102" customHeight="1">
      <c r="A44" s="95" t="s">
        <v>43</v>
      </c>
      <c r="B44" s="102">
        <v>25</v>
      </c>
      <c r="C44" s="102"/>
      <c r="D44" s="96" t="s">
        <v>24</v>
      </c>
      <c r="E44" s="93">
        <v>25</v>
      </c>
      <c r="F44" s="93">
        <v>25</v>
      </c>
      <c r="G44" s="93">
        <v>1.3</v>
      </c>
      <c r="H44" s="93">
        <v>0.3</v>
      </c>
      <c r="I44" s="93">
        <v>11.07</v>
      </c>
      <c r="J44" s="93"/>
      <c r="K44" s="93">
        <v>53.5</v>
      </c>
      <c r="L44" s="188">
        <v>53.16</v>
      </c>
      <c r="M44" s="190">
        <f>E44*L44/1000</f>
        <v>1.329</v>
      </c>
    </row>
    <row r="45" spans="1:13" s="3" customFormat="1" ht="102" customHeight="1">
      <c r="A45" s="547" t="s">
        <v>28</v>
      </c>
      <c r="B45" s="548"/>
      <c r="C45" s="548"/>
      <c r="D45" s="548"/>
      <c r="E45" s="548"/>
      <c r="F45" s="549"/>
      <c r="G45" s="318">
        <f>G29+G40+G44</f>
        <v>17.5</v>
      </c>
      <c r="H45" s="428">
        <f>H29+H40+H44</f>
        <v>12.341999999999999</v>
      </c>
      <c r="I45" s="318">
        <f>I29+I40+I43+I44</f>
        <v>41.55</v>
      </c>
      <c r="J45" s="428">
        <f>J29+J40+J43+J44</f>
        <v>20.1</v>
      </c>
      <c r="K45" s="428">
        <f>K29+K40+K43+K44</f>
        <v>429.99</v>
      </c>
      <c r="L45" s="319"/>
      <c r="M45" s="320">
        <f>M29+M40+M43+M44</f>
        <v>31.015950000000004</v>
      </c>
    </row>
    <row r="46" spans="1:13" s="3" customFormat="1" ht="102" customHeight="1">
      <c r="A46" s="532" t="s">
        <v>25</v>
      </c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4"/>
    </row>
    <row r="47" spans="1:13" s="3" customFormat="1" ht="102" customHeight="1">
      <c r="A47" s="530" t="s">
        <v>61</v>
      </c>
      <c r="B47" s="523">
        <v>150</v>
      </c>
      <c r="C47" s="525">
        <v>1</v>
      </c>
      <c r="D47" s="99" t="s">
        <v>123</v>
      </c>
      <c r="E47" s="90">
        <v>15</v>
      </c>
      <c r="F47" s="90">
        <v>15</v>
      </c>
      <c r="G47" s="90">
        <v>1.42</v>
      </c>
      <c r="H47" s="90">
        <v>0.1</v>
      </c>
      <c r="I47" s="90">
        <v>10.51</v>
      </c>
      <c r="J47" s="90"/>
      <c r="K47" s="90">
        <v>49.95</v>
      </c>
      <c r="L47" s="90">
        <v>38.5</v>
      </c>
      <c r="M47" s="189">
        <f>L47*E47/1000</f>
        <v>0.5775</v>
      </c>
    </row>
    <row r="48" spans="1:13" s="3" customFormat="1" ht="102" customHeight="1">
      <c r="A48" s="531"/>
      <c r="B48" s="531"/>
      <c r="C48" s="526"/>
      <c r="D48" s="99" t="s">
        <v>96</v>
      </c>
      <c r="E48" s="93">
        <v>100</v>
      </c>
      <c r="F48" s="93">
        <v>100</v>
      </c>
      <c r="G48" s="93">
        <v>2.8</v>
      </c>
      <c r="H48" s="93">
        <v>3.2</v>
      </c>
      <c r="I48" s="93">
        <v>4.7</v>
      </c>
      <c r="J48" s="93">
        <v>1.3</v>
      </c>
      <c r="K48" s="93">
        <v>59</v>
      </c>
      <c r="L48" s="188">
        <v>40.7</v>
      </c>
      <c r="M48" s="189">
        <f>L48*E48/1000</f>
        <v>4.07</v>
      </c>
    </row>
    <row r="49" spans="1:13" s="3" customFormat="1" ht="102" customHeight="1">
      <c r="A49" s="531"/>
      <c r="B49" s="531"/>
      <c r="C49" s="526"/>
      <c r="D49" s="99" t="s">
        <v>98</v>
      </c>
      <c r="E49" s="93">
        <v>3</v>
      </c>
      <c r="F49" s="93">
        <v>3</v>
      </c>
      <c r="G49" s="93"/>
      <c r="H49" s="93"/>
      <c r="I49" s="93">
        <v>2.86</v>
      </c>
      <c r="J49" s="93"/>
      <c r="K49" s="93">
        <v>11.7</v>
      </c>
      <c r="L49" s="188">
        <v>47.95</v>
      </c>
      <c r="M49" s="189">
        <f>L49*E49/1000</f>
        <v>0.14385000000000003</v>
      </c>
    </row>
    <row r="50" spans="1:13" s="3" customFormat="1" ht="102" customHeight="1">
      <c r="A50" s="531"/>
      <c r="B50" s="531"/>
      <c r="C50" s="527"/>
      <c r="D50" s="99" t="s">
        <v>97</v>
      </c>
      <c r="E50" s="93">
        <v>3</v>
      </c>
      <c r="F50" s="93">
        <v>3</v>
      </c>
      <c r="G50" s="93">
        <v>0.01</v>
      </c>
      <c r="H50" s="93">
        <v>2.35</v>
      </c>
      <c r="I50" s="93">
        <v>0.01</v>
      </c>
      <c r="J50" s="93"/>
      <c r="K50" s="93">
        <v>22.02</v>
      </c>
      <c r="L50" s="188">
        <v>429</v>
      </c>
      <c r="M50" s="189">
        <f>L50*E50/1000</f>
        <v>1.287</v>
      </c>
    </row>
    <row r="51" spans="1:13" s="3" customFormat="1" ht="102" customHeight="1">
      <c r="A51" s="524"/>
      <c r="B51" s="524"/>
      <c r="C51" s="524"/>
      <c r="D51" s="524"/>
      <c r="E51" s="524"/>
      <c r="F51" s="524"/>
      <c r="G51" s="89">
        <f>SUM(G47:G50)</f>
        <v>4.2299999999999995</v>
      </c>
      <c r="H51" s="89">
        <f>SUM(H47:H50)</f>
        <v>5.65</v>
      </c>
      <c r="I51" s="89">
        <f>SUM(I47:I50)</f>
        <v>18.080000000000002</v>
      </c>
      <c r="J51" s="89">
        <f>SUM(J47:J50)</f>
        <v>1.3</v>
      </c>
      <c r="K51" s="89">
        <f>SUM(K47:K50)</f>
        <v>142.67000000000002</v>
      </c>
      <c r="L51" s="102"/>
      <c r="M51" s="190">
        <f>SUM(M47:M50)</f>
        <v>6.0783499999999995</v>
      </c>
    </row>
    <row r="52" spans="1:13" s="3" customFormat="1" ht="102" customHeight="1">
      <c r="A52" s="539" t="s">
        <v>52</v>
      </c>
      <c r="B52" s="538">
        <v>150</v>
      </c>
      <c r="C52" s="535">
        <v>56</v>
      </c>
      <c r="D52" s="96" t="s">
        <v>66</v>
      </c>
      <c r="E52" s="93">
        <v>1</v>
      </c>
      <c r="F52" s="93">
        <v>1</v>
      </c>
      <c r="G52" s="93">
        <v>0.24</v>
      </c>
      <c r="H52" s="93">
        <v>0.17</v>
      </c>
      <c r="I52" s="93">
        <v>0.24</v>
      </c>
      <c r="J52" s="93"/>
      <c r="K52" s="93">
        <v>3.8</v>
      </c>
      <c r="L52" s="188">
        <v>605</v>
      </c>
      <c r="M52" s="191">
        <f>E52*L52/1000</f>
        <v>0.605</v>
      </c>
    </row>
    <row r="53" spans="1:13" s="3" customFormat="1" ht="102" customHeight="1">
      <c r="A53" s="539"/>
      <c r="B53" s="538"/>
      <c r="C53" s="536"/>
      <c r="D53" s="96" t="s">
        <v>40</v>
      </c>
      <c r="E53" s="93">
        <v>100</v>
      </c>
      <c r="F53" s="93">
        <v>100</v>
      </c>
      <c r="G53" s="93">
        <v>2.8</v>
      </c>
      <c r="H53" s="93">
        <v>3.2</v>
      </c>
      <c r="I53" s="93">
        <v>4.7</v>
      </c>
      <c r="J53" s="93"/>
      <c r="K53" s="93">
        <v>59</v>
      </c>
      <c r="L53" s="188">
        <v>40.7</v>
      </c>
      <c r="M53" s="191">
        <f>E53*L53/1000</f>
        <v>4.07</v>
      </c>
    </row>
    <row r="54" spans="1:13" s="9" customFormat="1" ht="117" customHeight="1">
      <c r="A54" s="539"/>
      <c r="B54" s="538"/>
      <c r="C54" s="537"/>
      <c r="D54" s="96" t="s">
        <v>39</v>
      </c>
      <c r="E54" s="93">
        <v>8</v>
      </c>
      <c r="F54" s="93">
        <v>8</v>
      </c>
      <c r="G54" s="93"/>
      <c r="H54" s="93"/>
      <c r="I54" s="93">
        <v>7.64</v>
      </c>
      <c r="J54" s="93"/>
      <c r="K54" s="93">
        <v>31.2</v>
      </c>
      <c r="L54" s="188">
        <v>47.95</v>
      </c>
      <c r="M54" s="191">
        <f>E54*L54/1000</f>
        <v>0.3836</v>
      </c>
    </row>
    <row r="55" spans="1:13" s="3" customFormat="1" ht="91.5" customHeight="1">
      <c r="A55" s="524"/>
      <c r="B55" s="524"/>
      <c r="C55" s="524"/>
      <c r="D55" s="524"/>
      <c r="E55" s="524"/>
      <c r="F55" s="524"/>
      <c r="G55" s="89">
        <f>SUM(G52:G54)</f>
        <v>3.04</v>
      </c>
      <c r="H55" s="89">
        <f>SUM(H52:H54)</f>
        <v>3.37</v>
      </c>
      <c r="I55" s="89">
        <f>SUM(I52:I54)</f>
        <v>12.58</v>
      </c>
      <c r="J55" s="89"/>
      <c r="K55" s="89">
        <f>SUM(K52:K54)</f>
        <v>94</v>
      </c>
      <c r="L55" s="102"/>
      <c r="M55" s="190">
        <f>SUM(M52:M54)</f>
        <v>5.058600000000001</v>
      </c>
    </row>
    <row r="56" spans="1:13" s="9" customFormat="1" ht="108" customHeight="1">
      <c r="A56" s="97" t="s">
        <v>45</v>
      </c>
      <c r="B56" s="98">
        <v>25</v>
      </c>
      <c r="C56" s="98"/>
      <c r="D56" s="99" t="s">
        <v>45</v>
      </c>
      <c r="E56" s="90">
        <v>25</v>
      </c>
      <c r="F56" s="90">
        <v>25</v>
      </c>
      <c r="G56" s="90">
        <v>1.77</v>
      </c>
      <c r="H56" s="90">
        <v>0.27</v>
      </c>
      <c r="I56" s="90">
        <v>11.6</v>
      </c>
      <c r="J56" s="90"/>
      <c r="K56" s="90">
        <v>57.25</v>
      </c>
      <c r="L56" s="90">
        <v>60.18</v>
      </c>
      <c r="M56" s="340">
        <f>L56*E56/1000</f>
        <v>1.5045</v>
      </c>
    </row>
    <row r="57" spans="1:13" s="9" customFormat="1" ht="114" customHeight="1">
      <c r="A57" s="395" t="s">
        <v>275</v>
      </c>
      <c r="B57" s="396">
        <v>20</v>
      </c>
      <c r="C57" s="396"/>
      <c r="D57" s="397" t="s">
        <v>275</v>
      </c>
      <c r="E57" s="93">
        <v>20</v>
      </c>
      <c r="F57" s="93">
        <v>20</v>
      </c>
      <c r="G57" s="93">
        <v>0.7</v>
      </c>
      <c r="H57" s="93">
        <v>0.24</v>
      </c>
      <c r="I57" s="93">
        <v>14.6</v>
      </c>
      <c r="J57" s="93"/>
      <c r="K57" s="93">
        <v>61.8</v>
      </c>
      <c r="L57" s="194">
        <v>88</v>
      </c>
      <c r="M57" s="340">
        <f>L57*E57/1000</f>
        <v>1.76</v>
      </c>
    </row>
    <row r="58" spans="1:13" s="3" customFormat="1" ht="102" customHeight="1">
      <c r="A58" s="550" t="s">
        <v>30</v>
      </c>
      <c r="B58" s="550"/>
      <c r="C58" s="550"/>
      <c r="D58" s="550"/>
      <c r="E58" s="550"/>
      <c r="F58" s="550"/>
      <c r="G58" s="318">
        <f>G51+G55+G57+G56</f>
        <v>9.74</v>
      </c>
      <c r="H58" s="318">
        <f>H51+H55+H57+H56</f>
        <v>9.53</v>
      </c>
      <c r="I58" s="318">
        <f>I51+I55+I57+I56</f>
        <v>56.86000000000001</v>
      </c>
      <c r="J58" s="318">
        <f>J51+J55+J57+J56</f>
        <v>1.3</v>
      </c>
      <c r="K58" s="318">
        <f>K51+K55+K57+K56</f>
        <v>355.72</v>
      </c>
      <c r="L58" s="319"/>
      <c r="M58" s="320">
        <f>M51+M55+M57+M56</f>
        <v>14.40145</v>
      </c>
    </row>
    <row r="59" spans="1:13" s="3" customFormat="1" ht="102" customHeight="1">
      <c r="A59" s="546" t="s">
        <v>31</v>
      </c>
      <c r="B59" s="546"/>
      <c r="C59" s="546"/>
      <c r="D59" s="546"/>
      <c r="E59" s="546"/>
      <c r="F59" s="546"/>
      <c r="G59" s="321">
        <f>G17+G45+G58</f>
        <v>34.32</v>
      </c>
      <c r="H59" s="321">
        <f>H17+H45+H58</f>
        <v>30.292</v>
      </c>
      <c r="I59" s="322">
        <f>I17+I19+I45+I58</f>
        <v>158.36</v>
      </c>
      <c r="J59" s="322">
        <f>J17+J19+J45+J58</f>
        <v>57.4</v>
      </c>
      <c r="K59" s="322">
        <f>K17+K19+K45+K58</f>
        <v>1137.67</v>
      </c>
      <c r="L59" s="323"/>
      <c r="M59" s="324">
        <f>M17+M21+M45+M58</f>
        <v>79.5304</v>
      </c>
    </row>
    <row r="60" spans="1:13" ht="99.75" customHeight="1">
      <c r="A60" s="103"/>
      <c r="B60" s="103"/>
      <c r="C60" s="103"/>
      <c r="D60" s="259"/>
      <c r="E60" s="104"/>
      <c r="F60" s="104"/>
      <c r="G60" s="104"/>
      <c r="H60" s="104"/>
      <c r="I60" s="104"/>
      <c r="J60" s="104"/>
      <c r="K60" s="104"/>
      <c r="L60" s="260"/>
      <c r="M60" s="184"/>
    </row>
    <row r="61" spans="1:13" ht="30" customHeight="1">
      <c r="A61" s="103"/>
      <c r="B61" s="103"/>
      <c r="C61" s="103"/>
      <c r="D61" s="184"/>
      <c r="E61" s="185"/>
      <c r="F61" s="185"/>
      <c r="G61" s="185"/>
      <c r="H61" s="185"/>
      <c r="I61" s="185"/>
      <c r="J61" s="185"/>
      <c r="K61" s="185"/>
      <c r="L61" s="192"/>
      <c r="M61" s="184"/>
    </row>
    <row r="62" spans="1:13" ht="91.5">
      <c r="A62" s="103"/>
      <c r="B62" s="103"/>
      <c r="C62" s="103"/>
      <c r="D62" s="184"/>
      <c r="E62" s="185"/>
      <c r="F62" s="185"/>
      <c r="G62" s="185"/>
      <c r="H62" s="185"/>
      <c r="I62" s="185"/>
      <c r="J62" s="185"/>
      <c r="K62" s="185"/>
      <c r="L62" s="192"/>
      <c r="M62" s="184"/>
    </row>
    <row r="63" spans="1:13" ht="91.5">
      <c r="A63" s="103"/>
      <c r="B63" s="103"/>
      <c r="C63" s="103"/>
      <c r="D63" s="184"/>
      <c r="E63" s="185"/>
      <c r="F63" s="185"/>
      <c r="G63" s="185"/>
      <c r="H63" s="185"/>
      <c r="I63" s="185"/>
      <c r="J63" s="185"/>
      <c r="K63" s="185"/>
      <c r="L63" s="192"/>
      <c r="M63" s="184"/>
    </row>
    <row r="64" spans="1:13" ht="91.5">
      <c r="A64" s="103"/>
      <c r="B64" s="103"/>
      <c r="C64" s="103"/>
      <c r="D64" s="184"/>
      <c r="E64" s="185"/>
      <c r="F64" s="185"/>
      <c r="G64" s="185"/>
      <c r="H64" s="185"/>
      <c r="I64" s="185"/>
      <c r="J64" s="185"/>
      <c r="K64" s="185"/>
      <c r="L64" s="192"/>
      <c r="M64" s="184"/>
    </row>
    <row r="65" spans="1:13" ht="93" customHeight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92"/>
      <c r="M65" s="184"/>
    </row>
    <row r="66" spans="1:13" ht="91.5">
      <c r="A66" s="257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8"/>
      <c r="M66" s="257"/>
    </row>
    <row r="67" spans="1:11" ht="91.5">
      <c r="A67" s="91"/>
      <c r="B67" s="91"/>
      <c r="C67" s="91"/>
      <c r="E67" s="91"/>
      <c r="F67" s="91"/>
      <c r="G67" s="91"/>
      <c r="H67" s="91"/>
      <c r="I67" s="91"/>
      <c r="J67" s="91"/>
      <c r="K67" s="91"/>
    </row>
    <row r="68" spans="1:11" ht="91.5">
      <c r="A68" s="91"/>
      <c r="B68" s="91"/>
      <c r="C68" s="91"/>
      <c r="E68" s="91"/>
      <c r="F68" s="91"/>
      <c r="G68" s="91"/>
      <c r="H68" s="91"/>
      <c r="I68" s="91"/>
      <c r="J68" s="91"/>
      <c r="K68" s="91"/>
    </row>
    <row r="69" spans="1:11" ht="91.5">
      <c r="A69" s="91"/>
      <c r="B69" s="91"/>
      <c r="C69" s="91"/>
      <c r="E69" s="91"/>
      <c r="F69" s="91"/>
      <c r="G69" s="91"/>
      <c r="H69" s="91"/>
      <c r="I69" s="91"/>
      <c r="J69" s="91"/>
      <c r="K69" s="91"/>
    </row>
    <row r="70" spans="1:11" ht="91.5">
      <c r="A70" s="91"/>
      <c r="B70" s="91"/>
      <c r="C70" s="91"/>
      <c r="E70" s="91"/>
      <c r="F70" s="91"/>
      <c r="G70" s="91"/>
      <c r="H70" s="91"/>
      <c r="I70" s="91"/>
      <c r="J70" s="91"/>
      <c r="K70" s="91"/>
    </row>
    <row r="71" spans="1:11" ht="91.5">
      <c r="A71" s="91"/>
      <c r="B71" s="91"/>
      <c r="C71" s="91"/>
      <c r="E71" s="91"/>
      <c r="F71" s="91"/>
      <c r="G71" s="91"/>
      <c r="H71" s="91"/>
      <c r="I71" s="91"/>
      <c r="J71" s="91"/>
      <c r="K71" s="91"/>
    </row>
    <row r="72" spans="1:11" ht="91.5">
      <c r="A72" s="91"/>
      <c r="B72" s="91"/>
      <c r="C72" s="91"/>
      <c r="E72" s="91"/>
      <c r="F72" s="91"/>
      <c r="G72" s="91"/>
      <c r="H72" s="91"/>
      <c r="I72" s="91"/>
      <c r="J72" s="91"/>
      <c r="K72" s="91"/>
    </row>
    <row r="73" spans="1:11" ht="91.5">
      <c r="A73" s="91"/>
      <c r="B73" s="91"/>
      <c r="C73" s="91"/>
      <c r="E73" s="91"/>
      <c r="F73" s="91"/>
      <c r="G73" s="91"/>
      <c r="H73" s="91"/>
      <c r="I73" s="91"/>
      <c r="J73" s="91"/>
      <c r="K73" s="91"/>
    </row>
    <row r="74" spans="1:11" ht="91.5">
      <c r="A74" s="91"/>
      <c r="B74" s="91"/>
      <c r="C74" s="91"/>
      <c r="E74" s="91"/>
      <c r="F74" s="91"/>
      <c r="G74" s="91"/>
      <c r="H74" s="91"/>
      <c r="I74" s="91"/>
      <c r="J74" s="91"/>
      <c r="K74" s="91"/>
    </row>
    <row r="75" spans="1:11" ht="91.5">
      <c r="A75" s="91"/>
      <c r="B75" s="91"/>
      <c r="C75" s="91"/>
      <c r="E75" s="91"/>
      <c r="F75" s="91"/>
      <c r="G75" s="91"/>
      <c r="H75" s="91"/>
      <c r="I75" s="91"/>
      <c r="J75" s="91"/>
      <c r="K75" s="91"/>
    </row>
    <row r="76" spans="1:11" ht="91.5">
      <c r="A76" s="91"/>
      <c r="B76" s="91"/>
      <c r="C76" s="91"/>
      <c r="E76" s="91"/>
      <c r="F76" s="91"/>
      <c r="G76" s="91"/>
      <c r="H76" s="91"/>
      <c r="I76" s="91"/>
      <c r="J76" s="91"/>
      <c r="K76" s="91"/>
    </row>
    <row r="77" spans="1:11" ht="91.5">
      <c r="A77" s="91"/>
      <c r="B77" s="91"/>
      <c r="C77" s="91"/>
      <c r="E77" s="91"/>
      <c r="F77" s="91"/>
      <c r="G77" s="91"/>
      <c r="H77" s="91"/>
      <c r="I77" s="91"/>
      <c r="J77" s="91"/>
      <c r="K77" s="91"/>
    </row>
    <row r="78" spans="1:11" ht="91.5">
      <c r="A78" s="91"/>
      <c r="B78" s="91"/>
      <c r="C78" s="91"/>
      <c r="E78" s="91"/>
      <c r="F78" s="91"/>
      <c r="G78" s="91"/>
      <c r="H78" s="91"/>
      <c r="I78" s="91"/>
      <c r="J78" s="91"/>
      <c r="K78" s="91"/>
    </row>
  </sheetData>
  <sheetProtection/>
  <mergeCells count="39">
    <mergeCell ref="A6:K6"/>
    <mergeCell ref="A9:F9"/>
    <mergeCell ref="B10:B11"/>
    <mergeCell ref="C10:C11"/>
    <mergeCell ref="A18:M18"/>
    <mergeCell ref="C23:C27"/>
    <mergeCell ref="C7:C8"/>
    <mergeCell ref="B7:B8"/>
    <mergeCell ref="A12:F12"/>
    <mergeCell ref="B23:B27"/>
    <mergeCell ref="A7:A8"/>
    <mergeCell ref="A16:H16"/>
    <mergeCell ref="A59:F59"/>
    <mergeCell ref="A45:F45"/>
    <mergeCell ref="A51:F51"/>
    <mergeCell ref="A55:F55"/>
    <mergeCell ref="A58:F58"/>
    <mergeCell ref="A17:F17"/>
    <mergeCell ref="B30:B39"/>
    <mergeCell ref="C52:C54"/>
    <mergeCell ref="B47:B50"/>
    <mergeCell ref="A47:A50"/>
    <mergeCell ref="A28:F28"/>
    <mergeCell ref="A46:M46"/>
    <mergeCell ref="A41:A42"/>
    <mergeCell ref="B52:B54"/>
    <mergeCell ref="A52:A54"/>
    <mergeCell ref="A29:F29"/>
    <mergeCell ref="A30:A39"/>
    <mergeCell ref="A43:H43"/>
    <mergeCell ref="B41:B42"/>
    <mergeCell ref="C41:C42"/>
    <mergeCell ref="A40:F40"/>
    <mergeCell ref="C47:C50"/>
    <mergeCell ref="A10:A11"/>
    <mergeCell ref="A23:A27"/>
    <mergeCell ref="A22:M22"/>
    <mergeCell ref="C30:C39"/>
    <mergeCell ref="A21:F21"/>
  </mergeCells>
  <printOptions/>
  <pageMargins left="0.45" right="0.29" top="0.75" bottom="0.46" header="0.3" footer="0.3"/>
  <pageSetup horizontalDpi="600" verticalDpi="6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14" zoomScaleNormal="89" zoomScaleSheetLayoutView="14" zoomScalePageLayoutView="0" workbookViewId="0" topLeftCell="A10">
      <selection activeCell="M40" sqref="M40"/>
    </sheetView>
  </sheetViews>
  <sheetFormatPr defaultColWidth="9.140625" defaultRowHeight="15"/>
  <cols>
    <col min="1" max="1" width="136.28125" style="13" customWidth="1"/>
    <col min="2" max="2" width="46.7109375" style="13" customWidth="1"/>
    <col min="3" max="3" width="73.28125" style="13" customWidth="1"/>
    <col min="4" max="4" width="126.140625" style="9" customWidth="1"/>
    <col min="5" max="5" width="66.7109375" style="202" customWidth="1"/>
    <col min="6" max="6" width="62.8515625" style="202" customWidth="1"/>
    <col min="7" max="7" width="64.140625" style="202" customWidth="1"/>
    <col min="8" max="8" width="59.421875" style="202" customWidth="1"/>
    <col min="9" max="10" width="53.57421875" style="202" customWidth="1"/>
    <col min="11" max="11" width="66.140625" style="202" customWidth="1"/>
    <col min="12" max="12" width="51.8515625" style="202" customWidth="1"/>
    <col min="13" max="13" width="53.28125" style="9" customWidth="1"/>
  </cols>
  <sheetData>
    <row r="1" spans="1:13" ht="91.5">
      <c r="A1" s="103"/>
      <c r="B1" s="195"/>
      <c r="C1" s="195"/>
      <c r="D1" s="195" t="s">
        <v>140</v>
      </c>
      <c r="E1" s="104"/>
      <c r="F1" s="104"/>
      <c r="G1" s="104"/>
      <c r="H1" s="104"/>
      <c r="I1" s="104"/>
      <c r="J1" s="104"/>
      <c r="K1" s="105" t="s">
        <v>338</v>
      </c>
      <c r="L1" s="105"/>
      <c r="M1" s="184"/>
    </row>
    <row r="2" spans="1:13" ht="91.5">
      <c r="A2" s="103"/>
      <c r="B2" s="104" t="s">
        <v>177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84"/>
    </row>
    <row r="3" spans="1:13" ht="189" customHeight="1">
      <c r="A3" s="102" t="s">
        <v>0</v>
      </c>
      <c r="B3" s="102" t="s">
        <v>1</v>
      </c>
      <c r="C3" s="98" t="s">
        <v>236</v>
      </c>
      <c r="D3" s="102" t="s">
        <v>2</v>
      </c>
      <c r="E3" s="102" t="s">
        <v>3</v>
      </c>
      <c r="F3" s="102" t="s">
        <v>4</v>
      </c>
      <c r="G3" s="102" t="s">
        <v>5</v>
      </c>
      <c r="H3" s="102" t="s">
        <v>6</v>
      </c>
      <c r="I3" s="102" t="s">
        <v>7</v>
      </c>
      <c r="J3" s="102" t="s">
        <v>235</v>
      </c>
      <c r="K3" s="98" t="s">
        <v>8</v>
      </c>
      <c r="L3" s="98" t="s">
        <v>220</v>
      </c>
      <c r="M3" s="186" t="s">
        <v>205</v>
      </c>
    </row>
    <row r="4" spans="1:13" s="2" customFormat="1" ht="108" customHeight="1">
      <c r="A4" s="551" t="s">
        <v>9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89"/>
      <c r="M4" s="96"/>
    </row>
    <row r="5" spans="1:13" s="2" customFormat="1" ht="108" customHeight="1">
      <c r="A5" s="524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93"/>
      <c r="M5" s="191"/>
    </row>
    <row r="6" spans="1:13" s="2" customFormat="1" ht="108" customHeight="1">
      <c r="A6" s="544" t="s">
        <v>278</v>
      </c>
      <c r="B6" s="523">
        <v>150</v>
      </c>
      <c r="C6" s="525">
        <v>24</v>
      </c>
      <c r="D6" s="99" t="s">
        <v>241</v>
      </c>
      <c r="E6" s="90">
        <v>45</v>
      </c>
      <c r="F6" s="90">
        <v>45</v>
      </c>
      <c r="G6" s="90">
        <v>4.72</v>
      </c>
      <c r="H6" s="90">
        <v>1.03</v>
      </c>
      <c r="I6" s="90">
        <v>28.62</v>
      </c>
      <c r="J6" s="90"/>
      <c r="K6" s="90">
        <v>146.25</v>
      </c>
      <c r="L6" s="92">
        <v>67.1</v>
      </c>
      <c r="M6" s="189">
        <f>L6*E6/1000</f>
        <v>3.0194999999999994</v>
      </c>
    </row>
    <row r="7" spans="1:13" s="2" customFormat="1" ht="108" customHeight="1">
      <c r="A7" s="545"/>
      <c r="B7" s="554"/>
      <c r="C7" s="527"/>
      <c r="D7" s="96" t="s">
        <v>11</v>
      </c>
      <c r="E7" s="90">
        <v>5</v>
      </c>
      <c r="F7" s="90">
        <v>5</v>
      </c>
      <c r="G7" s="90">
        <v>0.02</v>
      </c>
      <c r="H7" s="90">
        <v>3.92</v>
      </c>
      <c r="I7" s="90">
        <v>0.02</v>
      </c>
      <c r="J7" s="90"/>
      <c r="K7" s="90">
        <v>36.7</v>
      </c>
      <c r="L7" s="92">
        <v>429</v>
      </c>
      <c r="M7" s="189">
        <f>L7*E7/1000</f>
        <v>2.145</v>
      </c>
    </row>
    <row r="8" spans="1:13" s="2" customFormat="1" ht="108" customHeight="1">
      <c r="A8" s="524"/>
      <c r="B8" s="524"/>
      <c r="C8" s="524"/>
      <c r="D8" s="524"/>
      <c r="E8" s="524"/>
      <c r="F8" s="524"/>
      <c r="G8" s="89">
        <f>SUM(G6:G7)</f>
        <v>4.739999999999999</v>
      </c>
      <c r="H8" s="89">
        <f>SUM(H6:H7)</f>
        <v>4.95</v>
      </c>
      <c r="I8" s="89">
        <f>SUM(I6:I7)</f>
        <v>28.64</v>
      </c>
      <c r="J8" s="89"/>
      <c r="K8" s="89">
        <f>SUM(K6:K7)</f>
        <v>182.95</v>
      </c>
      <c r="L8" s="89"/>
      <c r="M8" s="190">
        <f>SUM(M6:M7)</f>
        <v>5.164499999999999</v>
      </c>
    </row>
    <row r="9" spans="1:13" s="2" customFormat="1" ht="108" customHeight="1">
      <c r="A9" s="528" t="s">
        <v>99</v>
      </c>
      <c r="B9" s="552" t="s">
        <v>231</v>
      </c>
      <c r="C9" s="552"/>
      <c r="D9" s="99" t="s">
        <v>45</v>
      </c>
      <c r="E9" s="90">
        <v>35</v>
      </c>
      <c r="F9" s="90">
        <v>35</v>
      </c>
      <c r="G9" s="90">
        <v>2.49</v>
      </c>
      <c r="H9" s="90">
        <v>0.39</v>
      </c>
      <c r="I9" s="90">
        <v>16.24</v>
      </c>
      <c r="J9" s="90"/>
      <c r="K9" s="90">
        <v>80.15</v>
      </c>
      <c r="L9" s="90">
        <v>60.18</v>
      </c>
      <c r="M9" s="191">
        <f>L9*E9/1000</f>
        <v>2.1063</v>
      </c>
    </row>
    <row r="10" spans="1:13" s="2" customFormat="1" ht="108" customHeight="1">
      <c r="A10" s="529"/>
      <c r="B10" s="553"/>
      <c r="C10" s="553"/>
      <c r="D10" s="99" t="s">
        <v>97</v>
      </c>
      <c r="E10" s="90">
        <v>8</v>
      </c>
      <c r="F10" s="90">
        <v>8</v>
      </c>
      <c r="G10" s="90">
        <v>0.03</v>
      </c>
      <c r="H10" s="90">
        <v>6.28</v>
      </c>
      <c r="I10" s="90">
        <v>0.04</v>
      </c>
      <c r="J10" s="90"/>
      <c r="K10" s="90">
        <v>58.72</v>
      </c>
      <c r="L10" s="93">
        <v>429</v>
      </c>
      <c r="M10" s="191">
        <f>L10*E10/1000</f>
        <v>3.432</v>
      </c>
    </row>
    <row r="11" spans="1:13" s="2" customFormat="1" ht="108" customHeight="1">
      <c r="A11" s="524"/>
      <c r="B11" s="524"/>
      <c r="C11" s="524"/>
      <c r="D11" s="524"/>
      <c r="E11" s="524"/>
      <c r="F11" s="524"/>
      <c r="G11" s="89">
        <f>SUM(G9:G10)</f>
        <v>2.52</v>
      </c>
      <c r="H11" s="89">
        <f>SUM(H9:H10)</f>
        <v>6.67</v>
      </c>
      <c r="I11" s="89">
        <f>SUM(I9:I10)</f>
        <v>16.279999999999998</v>
      </c>
      <c r="J11" s="89"/>
      <c r="K11" s="89">
        <f>SUM(K9:K10)</f>
        <v>138.87</v>
      </c>
      <c r="L11" s="89"/>
      <c r="M11" s="190">
        <f>SUM(M9:M10)</f>
        <v>5.5383</v>
      </c>
    </row>
    <row r="12" spans="1:13" s="2" customFormat="1" ht="108" customHeight="1">
      <c r="A12" s="557" t="s">
        <v>305</v>
      </c>
      <c r="B12" s="559">
        <v>200</v>
      </c>
      <c r="C12" s="561">
        <v>57</v>
      </c>
      <c r="D12" s="341" t="s">
        <v>90</v>
      </c>
      <c r="E12" s="342">
        <v>12</v>
      </c>
      <c r="F12" s="342">
        <v>12</v>
      </c>
      <c r="G12" s="342"/>
      <c r="H12" s="342"/>
      <c r="I12" s="342">
        <v>11.4</v>
      </c>
      <c r="J12" s="342"/>
      <c r="K12" s="342">
        <v>46.8</v>
      </c>
      <c r="L12" s="328">
        <v>47.95</v>
      </c>
      <c r="M12" s="343">
        <f>L12*E12/1000</f>
        <v>0.5754000000000001</v>
      </c>
    </row>
    <row r="13" spans="1:13" s="2" customFormat="1" ht="108" customHeight="1">
      <c r="A13" s="557"/>
      <c r="B13" s="559"/>
      <c r="C13" s="562"/>
      <c r="D13" s="341" t="s">
        <v>306</v>
      </c>
      <c r="E13" s="342">
        <v>7</v>
      </c>
      <c r="F13" s="342">
        <v>7</v>
      </c>
      <c r="G13" s="342"/>
      <c r="H13" s="342"/>
      <c r="I13" s="342"/>
      <c r="J13" s="342"/>
      <c r="K13" s="342"/>
      <c r="L13" s="328">
        <v>132</v>
      </c>
      <c r="M13" s="343">
        <f>L13*E13/1000</f>
        <v>0.924</v>
      </c>
    </row>
    <row r="14" spans="1:13" s="2" customFormat="1" ht="108" customHeight="1">
      <c r="A14" s="558"/>
      <c r="B14" s="560"/>
      <c r="C14" s="563"/>
      <c r="D14" s="344" t="s">
        <v>108</v>
      </c>
      <c r="E14" s="328">
        <v>1</v>
      </c>
      <c r="F14" s="328">
        <v>1</v>
      </c>
      <c r="G14" s="342"/>
      <c r="H14" s="342"/>
      <c r="I14" s="342"/>
      <c r="J14" s="342"/>
      <c r="K14" s="342"/>
      <c r="L14" s="328">
        <v>506</v>
      </c>
      <c r="M14" s="343">
        <f>L14*E14/1000</f>
        <v>0.506</v>
      </c>
    </row>
    <row r="15" spans="1:13" s="2" customFormat="1" ht="108" customHeight="1">
      <c r="A15" s="560"/>
      <c r="B15" s="560"/>
      <c r="C15" s="560"/>
      <c r="D15" s="560"/>
      <c r="E15" s="560"/>
      <c r="F15" s="560"/>
      <c r="G15" s="345"/>
      <c r="H15" s="345"/>
      <c r="I15" s="345">
        <f>SUM(I12:I14)</f>
        <v>11.4</v>
      </c>
      <c r="J15" s="345"/>
      <c r="K15" s="345">
        <f>SUM(K12:K14)</f>
        <v>46.8</v>
      </c>
      <c r="L15" s="345"/>
      <c r="M15" s="331">
        <f>SUM(M12:M14)</f>
        <v>2.0054</v>
      </c>
    </row>
    <row r="16" spans="1:13" s="2" customFormat="1" ht="108" customHeight="1">
      <c r="A16" s="550" t="s">
        <v>29</v>
      </c>
      <c r="B16" s="550"/>
      <c r="C16" s="550"/>
      <c r="D16" s="550"/>
      <c r="E16" s="550"/>
      <c r="F16" s="550"/>
      <c r="G16" s="318">
        <f>G8+G11+G15</f>
        <v>7.26</v>
      </c>
      <c r="H16" s="318">
        <f>H8+H11+H15</f>
        <v>11.620000000000001</v>
      </c>
      <c r="I16" s="318">
        <f>I8+I11+I15</f>
        <v>56.32</v>
      </c>
      <c r="J16" s="318"/>
      <c r="K16" s="318">
        <f>K8+K11+K15</f>
        <v>368.62</v>
      </c>
      <c r="L16" s="318"/>
      <c r="M16" s="320">
        <f>M8+M11+M15</f>
        <v>12.7082</v>
      </c>
    </row>
    <row r="17" spans="1:13" s="2" customFormat="1" ht="108" customHeight="1">
      <c r="A17" s="532" t="s">
        <v>14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4"/>
    </row>
    <row r="18" spans="1:13" s="9" customFormat="1" ht="106.5" customHeight="1">
      <c r="A18" s="95" t="s">
        <v>44</v>
      </c>
      <c r="B18" s="135">
        <v>200</v>
      </c>
      <c r="C18" s="135"/>
      <c r="D18" s="91" t="s">
        <v>15</v>
      </c>
      <c r="E18" s="92">
        <v>200</v>
      </c>
      <c r="F18" s="92">
        <v>200</v>
      </c>
      <c r="G18" s="92"/>
      <c r="H18" s="92"/>
      <c r="I18" s="106">
        <v>14</v>
      </c>
      <c r="J18" s="106">
        <v>4</v>
      </c>
      <c r="K18" s="107">
        <v>56</v>
      </c>
      <c r="L18" s="430">
        <v>69.12</v>
      </c>
      <c r="M18" s="203">
        <f>L18*E18/1000</f>
        <v>13.824</v>
      </c>
    </row>
    <row r="19" spans="1:13" s="9" customFormat="1" ht="106.5" customHeight="1">
      <c r="A19" s="97" t="s">
        <v>95</v>
      </c>
      <c r="B19" s="98">
        <v>95</v>
      </c>
      <c r="C19" s="98"/>
      <c r="D19" s="99" t="s">
        <v>10</v>
      </c>
      <c r="E19" s="100">
        <v>95</v>
      </c>
      <c r="F19" s="90">
        <v>66</v>
      </c>
      <c r="G19" s="90">
        <v>0.36</v>
      </c>
      <c r="H19" s="90">
        <v>0.32</v>
      </c>
      <c r="I19" s="90">
        <v>7.12</v>
      </c>
      <c r="J19" s="90">
        <v>131</v>
      </c>
      <c r="K19" s="90">
        <v>35.64</v>
      </c>
      <c r="L19" s="90">
        <v>135</v>
      </c>
      <c r="M19" s="340">
        <f>L19*E19/1000</f>
        <v>12.825</v>
      </c>
    </row>
    <row r="20" spans="1:13" s="9" customFormat="1" ht="106.5" customHeight="1">
      <c r="A20" s="550" t="s">
        <v>308</v>
      </c>
      <c r="B20" s="550"/>
      <c r="C20" s="550"/>
      <c r="D20" s="550"/>
      <c r="E20" s="550"/>
      <c r="F20" s="550"/>
      <c r="G20" s="338">
        <f>G19+G18</f>
        <v>0.36</v>
      </c>
      <c r="H20" s="338">
        <f>H19+H18</f>
        <v>0.32</v>
      </c>
      <c r="I20" s="338">
        <f>I19+I18</f>
        <v>21.12</v>
      </c>
      <c r="J20" s="338">
        <f>J19+J18</f>
        <v>135</v>
      </c>
      <c r="K20" s="338">
        <f>K19+K18</f>
        <v>91.64</v>
      </c>
      <c r="L20" s="338"/>
      <c r="M20" s="346">
        <f>M18+M19</f>
        <v>26.649</v>
      </c>
    </row>
    <row r="21" spans="1:13" s="2" customFormat="1" ht="108" customHeight="1">
      <c r="A21" s="532" t="s">
        <v>16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4"/>
    </row>
    <row r="22" spans="1:13" s="2" customFormat="1" ht="108" customHeight="1">
      <c r="A22" s="530" t="s">
        <v>199</v>
      </c>
      <c r="B22" s="523">
        <v>200</v>
      </c>
      <c r="C22" s="525">
        <v>50</v>
      </c>
      <c r="D22" s="99" t="s">
        <v>200</v>
      </c>
      <c r="E22" s="93">
        <v>12</v>
      </c>
      <c r="F22" s="93">
        <v>12</v>
      </c>
      <c r="G22" s="93">
        <v>1.08</v>
      </c>
      <c r="H22" s="93">
        <v>0.6</v>
      </c>
      <c r="I22" s="93">
        <v>6.1</v>
      </c>
      <c r="J22" s="93"/>
      <c r="K22" s="93">
        <v>35.1</v>
      </c>
      <c r="L22" s="93">
        <v>33</v>
      </c>
      <c r="M22" s="191">
        <f aca="true" t="shared" si="0" ref="M22:M27">L22*E22/1000</f>
        <v>0.396</v>
      </c>
    </row>
    <row r="23" spans="1:13" s="2" customFormat="1" ht="108" customHeight="1">
      <c r="A23" s="531"/>
      <c r="B23" s="531"/>
      <c r="C23" s="526"/>
      <c r="D23" s="99" t="s">
        <v>42</v>
      </c>
      <c r="E23" s="93">
        <v>12</v>
      </c>
      <c r="F23" s="93">
        <v>12</v>
      </c>
      <c r="G23" s="93">
        <v>2.42</v>
      </c>
      <c r="H23" s="93">
        <v>0.12</v>
      </c>
      <c r="I23" s="93"/>
      <c r="J23" s="93"/>
      <c r="K23" s="93">
        <v>12.72</v>
      </c>
      <c r="L23" s="92">
        <v>429</v>
      </c>
      <c r="M23" s="191">
        <f t="shared" si="0"/>
        <v>5.148</v>
      </c>
    </row>
    <row r="24" spans="1:13" s="2" customFormat="1" ht="108" customHeight="1">
      <c r="A24" s="531"/>
      <c r="B24" s="531"/>
      <c r="C24" s="526"/>
      <c r="D24" s="99" t="s">
        <v>110</v>
      </c>
      <c r="E24" s="90">
        <v>70</v>
      </c>
      <c r="F24" s="90">
        <v>49</v>
      </c>
      <c r="G24" s="90">
        <v>0.98</v>
      </c>
      <c r="H24" s="90">
        <v>0.2</v>
      </c>
      <c r="I24" s="90">
        <v>7.98</v>
      </c>
      <c r="J24" s="90">
        <v>11.2</v>
      </c>
      <c r="K24" s="90">
        <v>39.2</v>
      </c>
      <c r="L24" s="90">
        <v>17.6</v>
      </c>
      <c r="M24" s="191">
        <f t="shared" si="0"/>
        <v>1.232</v>
      </c>
    </row>
    <row r="25" spans="1:13" s="2" customFormat="1" ht="108" customHeight="1">
      <c r="A25" s="531"/>
      <c r="B25" s="531"/>
      <c r="C25" s="526"/>
      <c r="D25" s="99" t="s">
        <v>103</v>
      </c>
      <c r="E25" s="90">
        <v>15</v>
      </c>
      <c r="F25" s="90">
        <v>12</v>
      </c>
      <c r="G25" s="90">
        <v>0.03</v>
      </c>
      <c r="H25" s="90"/>
      <c r="I25" s="90">
        <v>0.87</v>
      </c>
      <c r="J25" s="90">
        <v>0.6</v>
      </c>
      <c r="K25" s="90">
        <v>4.1</v>
      </c>
      <c r="L25" s="90">
        <v>22</v>
      </c>
      <c r="M25" s="191">
        <f t="shared" si="0"/>
        <v>0.33</v>
      </c>
    </row>
    <row r="26" spans="1:13" s="2" customFormat="1" ht="108" customHeight="1">
      <c r="A26" s="531"/>
      <c r="B26" s="531"/>
      <c r="C26" s="527"/>
      <c r="D26" s="99" t="s">
        <v>115</v>
      </c>
      <c r="E26" s="90">
        <v>10</v>
      </c>
      <c r="F26" s="90">
        <v>8</v>
      </c>
      <c r="G26" s="90">
        <v>0.11</v>
      </c>
      <c r="H26" s="90"/>
      <c r="I26" s="90">
        <v>0.73</v>
      </c>
      <c r="J26" s="90">
        <v>0.84</v>
      </c>
      <c r="K26" s="90">
        <v>3.3</v>
      </c>
      <c r="L26" s="90">
        <v>26.4</v>
      </c>
      <c r="M26" s="191">
        <f t="shared" si="0"/>
        <v>0.264</v>
      </c>
    </row>
    <row r="27" spans="1:13" s="2" customFormat="1" ht="108" customHeight="1">
      <c r="A27" s="524"/>
      <c r="B27" s="524"/>
      <c r="C27" s="524"/>
      <c r="D27" s="524"/>
      <c r="E27" s="524"/>
      <c r="F27" s="524"/>
      <c r="G27" s="89"/>
      <c r="H27" s="89"/>
      <c r="I27" s="89"/>
      <c r="J27" s="89"/>
      <c r="K27" s="89"/>
      <c r="L27" s="89"/>
      <c r="M27" s="191">
        <f t="shared" si="0"/>
        <v>0</v>
      </c>
    </row>
    <row r="28" spans="1:13" s="2" customFormat="1" ht="108" customHeight="1">
      <c r="A28" s="524"/>
      <c r="B28" s="524"/>
      <c r="C28" s="524"/>
      <c r="D28" s="524"/>
      <c r="E28" s="524"/>
      <c r="F28" s="524"/>
      <c r="G28" s="89">
        <f>SUM(G22:G27)</f>
        <v>4.620000000000001</v>
      </c>
      <c r="H28" s="89">
        <f>SUM(H22:H27)</f>
        <v>0.9199999999999999</v>
      </c>
      <c r="I28" s="89">
        <f>SUM(I22:I27)</f>
        <v>15.68</v>
      </c>
      <c r="J28" s="89">
        <f>SUM(J22:J27)</f>
        <v>12.639999999999999</v>
      </c>
      <c r="K28" s="89">
        <f>SUM(K22:K27)</f>
        <v>94.42</v>
      </c>
      <c r="L28" s="89"/>
      <c r="M28" s="190">
        <f>SUM(M22:M27)</f>
        <v>7.37</v>
      </c>
    </row>
    <row r="29" spans="1:13" s="2" customFormat="1" ht="108" customHeight="1">
      <c r="A29" s="530" t="s">
        <v>268</v>
      </c>
      <c r="B29" s="523">
        <v>100</v>
      </c>
      <c r="C29" s="535">
        <v>87</v>
      </c>
      <c r="D29" s="99" t="s">
        <v>237</v>
      </c>
      <c r="E29" s="94">
        <v>40</v>
      </c>
      <c r="F29" s="93">
        <v>40</v>
      </c>
      <c r="G29" s="93">
        <v>4.12</v>
      </c>
      <c r="H29" s="93">
        <v>0.44</v>
      </c>
      <c r="I29" s="93"/>
      <c r="J29" s="93"/>
      <c r="K29" s="93">
        <v>133.6</v>
      </c>
      <c r="L29" s="93">
        <v>32.9</v>
      </c>
      <c r="M29" s="191">
        <f>L29*E29/1000</f>
        <v>1.316</v>
      </c>
    </row>
    <row r="30" spans="1:13" s="2" customFormat="1" ht="108" customHeight="1">
      <c r="A30" s="530"/>
      <c r="B30" s="523"/>
      <c r="C30" s="536"/>
      <c r="D30" s="99" t="s">
        <v>23</v>
      </c>
      <c r="E30" s="94">
        <v>40</v>
      </c>
      <c r="F30" s="93">
        <v>40</v>
      </c>
      <c r="G30" s="90">
        <v>1.12</v>
      </c>
      <c r="H30" s="90">
        <v>1.28</v>
      </c>
      <c r="I30" s="90">
        <v>1.87</v>
      </c>
      <c r="J30" s="90">
        <v>0.52</v>
      </c>
      <c r="K30" s="90">
        <v>23.2</v>
      </c>
      <c r="L30" s="93">
        <v>40.7</v>
      </c>
      <c r="M30" s="191">
        <f>L30*E30/1000</f>
        <v>1.628</v>
      </c>
    </row>
    <row r="31" spans="1:13" s="2" customFormat="1" ht="108" customHeight="1">
      <c r="A31" s="540"/>
      <c r="B31" s="540"/>
      <c r="C31" s="536"/>
      <c r="D31" s="99" t="s">
        <v>276</v>
      </c>
      <c r="E31" s="90">
        <v>5</v>
      </c>
      <c r="F31" s="90">
        <v>4.25</v>
      </c>
      <c r="G31" s="90">
        <v>0.62</v>
      </c>
      <c r="H31" s="90">
        <v>1.25</v>
      </c>
      <c r="I31" s="90">
        <v>0.02</v>
      </c>
      <c r="J31" s="90"/>
      <c r="K31" s="90">
        <v>14.11</v>
      </c>
      <c r="L31" s="90">
        <v>165</v>
      </c>
      <c r="M31" s="191">
        <f aca="true" t="shared" si="1" ref="M31:M38">L31*E31/1000</f>
        <v>0.825</v>
      </c>
    </row>
    <row r="32" spans="1:13" s="2" customFormat="1" ht="108" customHeight="1">
      <c r="A32" s="540"/>
      <c r="B32" s="540"/>
      <c r="C32" s="536"/>
      <c r="D32" s="99" t="s">
        <v>13</v>
      </c>
      <c r="E32" s="90">
        <v>1</v>
      </c>
      <c r="F32" s="90">
        <v>1</v>
      </c>
      <c r="G32" s="90"/>
      <c r="H32" s="90"/>
      <c r="I32" s="90"/>
      <c r="J32" s="90"/>
      <c r="K32" s="90">
        <v>3.79</v>
      </c>
      <c r="L32" s="90">
        <v>47.95</v>
      </c>
      <c r="M32" s="191">
        <f t="shared" si="1"/>
        <v>0.04795</v>
      </c>
    </row>
    <row r="33" spans="1:13" s="2" customFormat="1" ht="108" customHeight="1">
      <c r="A33" s="540"/>
      <c r="B33" s="540"/>
      <c r="C33" s="536"/>
      <c r="D33" s="99" t="s">
        <v>27</v>
      </c>
      <c r="E33" s="90">
        <v>0.0003</v>
      </c>
      <c r="F33" s="90"/>
      <c r="G33" s="90"/>
      <c r="H33" s="90"/>
      <c r="I33" s="90"/>
      <c r="J33" s="90"/>
      <c r="K33" s="90"/>
      <c r="L33" s="90">
        <v>341</v>
      </c>
      <c r="M33" s="191">
        <f>E33*L33</f>
        <v>0.10229999999999999</v>
      </c>
    </row>
    <row r="34" spans="1:13" s="2" customFormat="1" ht="108" customHeight="1">
      <c r="A34" s="540"/>
      <c r="B34" s="540"/>
      <c r="C34" s="536"/>
      <c r="D34" s="99" t="s">
        <v>11</v>
      </c>
      <c r="E34" s="93">
        <v>6</v>
      </c>
      <c r="F34" s="93">
        <v>6</v>
      </c>
      <c r="G34" s="93">
        <v>0.03</v>
      </c>
      <c r="H34" s="93">
        <v>4.95</v>
      </c>
      <c r="I34" s="93"/>
      <c r="J34" s="93"/>
      <c r="K34" s="93">
        <v>29.36</v>
      </c>
      <c r="L34" s="90">
        <v>429</v>
      </c>
      <c r="M34" s="191">
        <f t="shared" si="1"/>
        <v>2.574</v>
      </c>
    </row>
    <row r="35" spans="1:13" s="2" customFormat="1" ht="108" customHeight="1">
      <c r="A35" s="540"/>
      <c r="B35" s="540"/>
      <c r="C35" s="536"/>
      <c r="D35" s="99" t="s">
        <v>17</v>
      </c>
      <c r="E35" s="94">
        <v>4</v>
      </c>
      <c r="F35" s="93">
        <v>4</v>
      </c>
      <c r="G35" s="93"/>
      <c r="H35" s="93">
        <v>3.99</v>
      </c>
      <c r="I35" s="93"/>
      <c r="J35" s="93"/>
      <c r="K35" s="93">
        <v>35.96</v>
      </c>
      <c r="L35" s="91">
        <v>120</v>
      </c>
      <c r="M35" s="191">
        <f t="shared" si="1"/>
        <v>0.48</v>
      </c>
    </row>
    <row r="36" spans="1:13" s="2" customFormat="1" ht="108" customHeight="1">
      <c r="A36" s="540"/>
      <c r="B36" s="540"/>
      <c r="C36" s="536"/>
      <c r="D36" s="99" t="s">
        <v>283</v>
      </c>
      <c r="E36" s="93">
        <v>37</v>
      </c>
      <c r="F36" s="93">
        <v>37</v>
      </c>
      <c r="G36" s="93">
        <v>7.47</v>
      </c>
      <c r="H36" s="93">
        <v>1.04</v>
      </c>
      <c r="I36" s="93"/>
      <c r="J36" s="93"/>
      <c r="K36" s="93">
        <v>39.22</v>
      </c>
      <c r="L36" s="93">
        <v>429</v>
      </c>
      <c r="M36" s="191">
        <f t="shared" si="1"/>
        <v>15.873</v>
      </c>
    </row>
    <row r="37" spans="1:13" s="2" customFormat="1" ht="108" customHeight="1">
      <c r="A37" s="540"/>
      <c r="B37" s="540"/>
      <c r="C37" s="536"/>
      <c r="D37" s="99" t="s">
        <v>19</v>
      </c>
      <c r="E37" s="93">
        <v>30</v>
      </c>
      <c r="F37" s="93">
        <v>21.6</v>
      </c>
      <c r="G37" s="93">
        <v>0.6</v>
      </c>
      <c r="H37" s="93">
        <v>0.08</v>
      </c>
      <c r="I37" s="93">
        <v>3.42</v>
      </c>
      <c r="J37" s="93"/>
      <c r="K37" s="93">
        <v>17.28</v>
      </c>
      <c r="L37" s="93">
        <v>17.6</v>
      </c>
      <c r="M37" s="191">
        <f t="shared" si="1"/>
        <v>0.528</v>
      </c>
    </row>
    <row r="38" spans="1:13" s="2" customFormat="1" ht="108" customHeight="1">
      <c r="A38" s="540"/>
      <c r="B38" s="540"/>
      <c r="C38" s="537"/>
      <c r="D38" s="96" t="s">
        <v>245</v>
      </c>
      <c r="E38" s="90">
        <v>13</v>
      </c>
      <c r="F38" s="90">
        <v>10.9</v>
      </c>
      <c r="G38" s="90">
        <v>0.18</v>
      </c>
      <c r="H38" s="90"/>
      <c r="I38" s="90">
        <v>0.73</v>
      </c>
      <c r="J38" s="90">
        <v>0.84</v>
      </c>
      <c r="K38" s="90">
        <v>4.48</v>
      </c>
      <c r="L38" s="90">
        <v>26.4</v>
      </c>
      <c r="M38" s="191">
        <f t="shared" si="1"/>
        <v>0.3432</v>
      </c>
    </row>
    <row r="39" spans="1:13" s="2" customFormat="1" ht="108" customHeight="1">
      <c r="A39" s="524"/>
      <c r="B39" s="524"/>
      <c r="C39" s="524"/>
      <c r="D39" s="524"/>
      <c r="E39" s="524"/>
      <c r="F39" s="524"/>
      <c r="G39" s="89">
        <f>SUM(G29:G38)</f>
        <v>14.139999999999999</v>
      </c>
      <c r="H39" s="89">
        <f>SUM(H29:H38)</f>
        <v>13.03</v>
      </c>
      <c r="I39" s="89">
        <f>SUM(I29:I38)</f>
        <v>6.040000000000001</v>
      </c>
      <c r="J39" s="89">
        <f>SUM(J29:J38)</f>
        <v>1.3599999999999999</v>
      </c>
      <c r="K39" s="89">
        <f>SUM(K29:K38)</f>
        <v>301</v>
      </c>
      <c r="L39" s="89"/>
      <c r="M39" s="190">
        <f>SUM(M29:M38)</f>
        <v>23.717449999999996</v>
      </c>
    </row>
    <row r="40" spans="1:13" s="2" customFormat="1" ht="108" customHeight="1">
      <c r="A40" s="555" t="s">
        <v>207</v>
      </c>
      <c r="B40" s="523">
        <v>200</v>
      </c>
      <c r="C40" s="523">
        <v>19</v>
      </c>
      <c r="D40" s="99" t="s">
        <v>208</v>
      </c>
      <c r="E40" s="93">
        <v>25</v>
      </c>
      <c r="F40" s="93">
        <v>22</v>
      </c>
      <c r="G40" s="93">
        <v>0.1</v>
      </c>
      <c r="H40" s="93">
        <v>0.09</v>
      </c>
      <c r="I40" s="93">
        <v>1.98</v>
      </c>
      <c r="J40" s="93">
        <v>36.3</v>
      </c>
      <c r="K40" s="93">
        <v>9.9</v>
      </c>
      <c r="L40" s="93">
        <v>135</v>
      </c>
      <c r="M40" s="189">
        <f>L40*E40/1000</f>
        <v>3.375</v>
      </c>
    </row>
    <row r="41" spans="1:13" s="2" customFormat="1" ht="108" customHeight="1">
      <c r="A41" s="555"/>
      <c r="B41" s="523"/>
      <c r="C41" s="523"/>
      <c r="D41" s="96" t="s">
        <v>13</v>
      </c>
      <c r="E41" s="90">
        <v>12</v>
      </c>
      <c r="F41" s="90">
        <v>12</v>
      </c>
      <c r="G41" s="90"/>
      <c r="H41" s="90"/>
      <c r="I41" s="90">
        <v>11.4</v>
      </c>
      <c r="J41" s="90"/>
      <c r="K41" s="90">
        <v>46.8</v>
      </c>
      <c r="L41" s="90">
        <v>47.95</v>
      </c>
      <c r="M41" s="189">
        <f>L41*E41/1000</f>
        <v>0.5754000000000001</v>
      </c>
    </row>
    <row r="42" spans="1:13" s="2" customFormat="1" ht="108" customHeight="1">
      <c r="A42" s="524"/>
      <c r="B42" s="524"/>
      <c r="C42" s="524"/>
      <c r="D42" s="524"/>
      <c r="E42" s="524"/>
      <c r="F42" s="524"/>
      <c r="G42" s="89">
        <f>SUM(G40,G41)</f>
        <v>0.1</v>
      </c>
      <c r="H42" s="89">
        <f>SUM(H40:H41)</f>
        <v>0.09</v>
      </c>
      <c r="I42" s="89">
        <f>SUM(I40:I41)</f>
        <v>13.38</v>
      </c>
      <c r="J42" s="89">
        <f>SUM(J40:J41)</f>
        <v>36.3</v>
      </c>
      <c r="K42" s="89">
        <f>SUM(K40:K41)</f>
        <v>56.699999999999996</v>
      </c>
      <c r="L42" s="89"/>
      <c r="M42" s="190">
        <f>SUM(M40:M41)</f>
        <v>3.9504</v>
      </c>
    </row>
    <row r="43" spans="1:13" s="2" customFormat="1" ht="108" customHeight="1">
      <c r="A43" s="95" t="s">
        <v>43</v>
      </c>
      <c r="B43" s="102">
        <v>35</v>
      </c>
      <c r="C43" s="102"/>
      <c r="D43" s="96" t="s">
        <v>24</v>
      </c>
      <c r="E43" s="93">
        <v>35</v>
      </c>
      <c r="F43" s="93">
        <v>35</v>
      </c>
      <c r="G43" s="93">
        <v>1.82</v>
      </c>
      <c r="H43" s="93">
        <v>0.42</v>
      </c>
      <c r="I43" s="93">
        <v>15.48</v>
      </c>
      <c r="J43" s="93"/>
      <c r="K43" s="93">
        <v>74.9</v>
      </c>
      <c r="L43" s="93">
        <v>53.16</v>
      </c>
      <c r="M43" s="190">
        <f>L43*E43/1000</f>
        <v>1.8605999999999998</v>
      </c>
    </row>
    <row r="44" spans="1:13" s="2" customFormat="1" ht="108" customHeight="1">
      <c r="A44" s="550" t="s">
        <v>28</v>
      </c>
      <c r="B44" s="550"/>
      <c r="C44" s="550"/>
      <c r="D44" s="550"/>
      <c r="E44" s="550"/>
      <c r="F44" s="550"/>
      <c r="G44" s="318">
        <f>G28+G39+G42+G43</f>
        <v>20.68</v>
      </c>
      <c r="H44" s="428">
        <f>H28+H39+H42+H43</f>
        <v>14.459999999999999</v>
      </c>
      <c r="I44" s="428">
        <f>I28+I39+I42+I43</f>
        <v>50.58</v>
      </c>
      <c r="J44" s="428">
        <f>J28+J39+J42+J43</f>
        <v>50.3</v>
      </c>
      <c r="K44" s="428">
        <f>K28+K39+K42+K43</f>
        <v>527.02</v>
      </c>
      <c r="L44" s="318"/>
      <c r="M44" s="320">
        <f>M28+M39+M42+M43</f>
        <v>36.89845</v>
      </c>
    </row>
    <row r="45" spans="1:13" s="2" customFormat="1" ht="108" customHeight="1">
      <c r="A45" s="551" t="s">
        <v>25</v>
      </c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90"/>
      <c r="M45" s="191"/>
    </row>
    <row r="46" spans="1:13" s="2" customFormat="1" ht="108" customHeight="1">
      <c r="A46" s="556" t="s">
        <v>61</v>
      </c>
      <c r="B46" s="523">
        <v>200</v>
      </c>
      <c r="C46" s="523">
        <v>1</v>
      </c>
      <c r="D46" s="96" t="s">
        <v>62</v>
      </c>
      <c r="E46" s="93">
        <v>20</v>
      </c>
      <c r="F46" s="93">
        <v>20</v>
      </c>
      <c r="G46" s="93">
        <v>1.9</v>
      </c>
      <c r="H46" s="93">
        <v>0.14</v>
      </c>
      <c r="I46" s="93">
        <v>14.02</v>
      </c>
      <c r="J46" s="93"/>
      <c r="K46" s="93">
        <v>66.6</v>
      </c>
      <c r="L46" s="93">
        <v>38.5</v>
      </c>
      <c r="M46" s="189">
        <f>L46*E46/1000</f>
        <v>0.77</v>
      </c>
    </row>
    <row r="47" spans="1:13" s="2" customFormat="1" ht="108" customHeight="1">
      <c r="A47" s="556"/>
      <c r="B47" s="523"/>
      <c r="C47" s="523"/>
      <c r="D47" s="96" t="s">
        <v>11</v>
      </c>
      <c r="E47" s="90">
        <v>5</v>
      </c>
      <c r="F47" s="90">
        <v>5</v>
      </c>
      <c r="G47" s="90">
        <v>0.02</v>
      </c>
      <c r="H47" s="90">
        <v>3.92</v>
      </c>
      <c r="I47" s="90">
        <v>0.02</v>
      </c>
      <c r="J47" s="90"/>
      <c r="K47" s="90">
        <v>36.7</v>
      </c>
      <c r="L47" s="90">
        <v>429</v>
      </c>
      <c r="M47" s="189">
        <f>L47*E47/1000</f>
        <v>2.145</v>
      </c>
    </row>
    <row r="48" spans="1:13" s="2" customFormat="1" ht="108" customHeight="1">
      <c r="A48" s="556"/>
      <c r="B48" s="523"/>
      <c r="C48" s="523"/>
      <c r="D48" s="96" t="s">
        <v>23</v>
      </c>
      <c r="E48" s="93">
        <v>100</v>
      </c>
      <c r="F48" s="93">
        <v>100</v>
      </c>
      <c r="G48" s="93">
        <v>2.8</v>
      </c>
      <c r="H48" s="93">
        <v>3.2</v>
      </c>
      <c r="I48" s="93">
        <v>4.7</v>
      </c>
      <c r="J48" s="93">
        <v>1.3</v>
      </c>
      <c r="K48" s="93">
        <v>59</v>
      </c>
      <c r="L48" s="93">
        <v>40.7</v>
      </c>
      <c r="M48" s="189">
        <f>L48*E48/1000</f>
        <v>4.07</v>
      </c>
    </row>
    <row r="49" spans="1:13" s="2" customFormat="1" ht="108" customHeight="1">
      <c r="A49" s="556"/>
      <c r="B49" s="523"/>
      <c r="C49" s="523"/>
      <c r="D49" s="96" t="s">
        <v>39</v>
      </c>
      <c r="E49" s="93">
        <v>4</v>
      </c>
      <c r="F49" s="93">
        <v>4</v>
      </c>
      <c r="G49" s="93"/>
      <c r="H49" s="93"/>
      <c r="I49" s="93">
        <v>3.82</v>
      </c>
      <c r="J49" s="93"/>
      <c r="K49" s="93">
        <v>15.6</v>
      </c>
      <c r="L49" s="93">
        <v>47.95</v>
      </c>
      <c r="M49" s="189">
        <f>L49*E49/1000</f>
        <v>0.1918</v>
      </c>
    </row>
    <row r="50" spans="1:13" s="2" customFormat="1" ht="108" customHeight="1">
      <c r="A50" s="524"/>
      <c r="B50" s="524"/>
      <c r="C50" s="524"/>
      <c r="D50" s="524"/>
      <c r="E50" s="524"/>
      <c r="F50" s="524"/>
      <c r="G50" s="89">
        <f>SUM(G46:G49)</f>
        <v>4.72</v>
      </c>
      <c r="H50" s="89">
        <f>SUM(H46:H49)</f>
        <v>7.26</v>
      </c>
      <c r="I50" s="89">
        <f>SUM(I46:I49)</f>
        <v>22.56</v>
      </c>
      <c r="J50" s="89">
        <f>SUM(J46:J49)</f>
        <v>1.3</v>
      </c>
      <c r="K50" s="89">
        <f>SUM(K46:K49)</f>
        <v>177.9</v>
      </c>
      <c r="L50" s="89"/>
      <c r="M50" s="190">
        <f>SUM(M46:M49)</f>
        <v>7.1768</v>
      </c>
    </row>
    <row r="51" spans="1:13" s="2" customFormat="1" ht="108" customHeight="1">
      <c r="A51" s="539" t="s">
        <v>52</v>
      </c>
      <c r="B51" s="538">
        <v>200</v>
      </c>
      <c r="C51" s="538">
        <v>56</v>
      </c>
      <c r="D51" s="96" t="s">
        <v>66</v>
      </c>
      <c r="E51" s="93">
        <v>1</v>
      </c>
      <c r="F51" s="93">
        <v>1</v>
      </c>
      <c r="G51" s="93">
        <v>0.24</v>
      </c>
      <c r="H51" s="93">
        <v>0.17</v>
      </c>
      <c r="I51" s="93">
        <v>0.24</v>
      </c>
      <c r="J51" s="93"/>
      <c r="K51" s="93">
        <v>3.8</v>
      </c>
      <c r="L51" s="93">
        <v>605</v>
      </c>
      <c r="M51" s="191">
        <f>L51*E51/1000</f>
        <v>0.605</v>
      </c>
    </row>
    <row r="52" spans="1:13" s="2" customFormat="1" ht="108" customHeight="1">
      <c r="A52" s="539"/>
      <c r="B52" s="538"/>
      <c r="C52" s="538"/>
      <c r="D52" s="96" t="s">
        <v>40</v>
      </c>
      <c r="E52" s="93">
        <v>100</v>
      </c>
      <c r="F52" s="93">
        <v>100</v>
      </c>
      <c r="G52" s="93">
        <v>2.8</v>
      </c>
      <c r="H52" s="93">
        <v>3.2</v>
      </c>
      <c r="I52" s="93">
        <v>4.7</v>
      </c>
      <c r="J52" s="93">
        <v>1.3</v>
      </c>
      <c r="K52" s="93">
        <v>59</v>
      </c>
      <c r="L52" s="93">
        <v>40.7</v>
      </c>
      <c r="M52" s="191">
        <f>L52*E52/1000</f>
        <v>4.07</v>
      </c>
    </row>
    <row r="53" spans="1:13" s="9" customFormat="1" ht="140.25" customHeight="1">
      <c r="A53" s="539"/>
      <c r="B53" s="538"/>
      <c r="C53" s="538"/>
      <c r="D53" s="96" t="s">
        <v>39</v>
      </c>
      <c r="E53" s="90">
        <v>12</v>
      </c>
      <c r="F53" s="90">
        <v>12</v>
      </c>
      <c r="G53" s="90"/>
      <c r="H53" s="90"/>
      <c r="I53" s="90">
        <v>11.4</v>
      </c>
      <c r="J53" s="90"/>
      <c r="K53" s="90">
        <v>46.8</v>
      </c>
      <c r="L53" s="93">
        <v>47.95</v>
      </c>
      <c r="M53" s="191">
        <f>L53*E53/1000</f>
        <v>0.5754000000000001</v>
      </c>
    </row>
    <row r="54" spans="1:13" s="2" customFormat="1" ht="108" customHeight="1">
      <c r="A54" s="524"/>
      <c r="B54" s="524"/>
      <c r="C54" s="524"/>
      <c r="D54" s="524"/>
      <c r="E54" s="524"/>
      <c r="F54" s="524"/>
      <c r="G54" s="89">
        <f>SUM(G51:G53)</f>
        <v>3.04</v>
      </c>
      <c r="H54" s="89">
        <f>SUM(H51:H53)</f>
        <v>3.37</v>
      </c>
      <c r="I54" s="89">
        <f>SUM(I51:I53)</f>
        <v>16.34</v>
      </c>
      <c r="J54" s="89">
        <f>SUM(J51:J53)</f>
        <v>1.3</v>
      </c>
      <c r="K54" s="89">
        <f>SUM(K51:K53)</f>
        <v>109.6</v>
      </c>
      <c r="L54" s="89"/>
      <c r="M54" s="190">
        <f>SUM(M51:M53)</f>
        <v>5.250400000000001</v>
      </c>
    </row>
    <row r="55" spans="1:13" s="9" customFormat="1" ht="114" customHeight="1">
      <c r="A55" s="395" t="s">
        <v>275</v>
      </c>
      <c r="B55" s="396">
        <v>20</v>
      </c>
      <c r="C55" s="396"/>
      <c r="D55" s="397" t="s">
        <v>275</v>
      </c>
      <c r="E55" s="93">
        <v>20</v>
      </c>
      <c r="F55" s="93">
        <v>20</v>
      </c>
      <c r="G55" s="93">
        <v>0.7</v>
      </c>
      <c r="H55" s="93">
        <v>0.24</v>
      </c>
      <c r="I55" s="93">
        <v>14.6</v>
      </c>
      <c r="J55" s="93"/>
      <c r="K55" s="93">
        <v>61.8</v>
      </c>
      <c r="L55" s="94">
        <v>88</v>
      </c>
      <c r="M55" s="340">
        <f>L55*E55/1000</f>
        <v>1.76</v>
      </c>
    </row>
    <row r="56" spans="1:13" s="9" customFormat="1" ht="130.5" customHeight="1">
      <c r="A56" s="108" t="s">
        <v>125</v>
      </c>
      <c r="B56" s="102">
        <v>30</v>
      </c>
      <c r="C56" s="102"/>
      <c r="D56" s="109" t="s">
        <v>125</v>
      </c>
      <c r="E56" s="93">
        <v>30</v>
      </c>
      <c r="F56" s="93">
        <v>30</v>
      </c>
      <c r="G56" s="93">
        <v>2.13</v>
      </c>
      <c r="H56" s="93">
        <v>0.33</v>
      </c>
      <c r="I56" s="93">
        <v>13.9</v>
      </c>
      <c r="J56" s="93"/>
      <c r="K56" s="93">
        <v>68.7</v>
      </c>
      <c r="L56" s="93">
        <v>60.18</v>
      </c>
      <c r="M56" s="340">
        <f>L56*E56/1000</f>
        <v>1.8054000000000001</v>
      </c>
    </row>
    <row r="57" spans="1:13" s="2" customFormat="1" ht="108" customHeight="1">
      <c r="A57" s="550" t="s">
        <v>30</v>
      </c>
      <c r="B57" s="550"/>
      <c r="C57" s="550"/>
      <c r="D57" s="550"/>
      <c r="E57" s="550"/>
      <c r="F57" s="550"/>
      <c r="G57" s="318">
        <f>G50+G54+G55+G56</f>
        <v>10.59</v>
      </c>
      <c r="H57" s="318">
        <f>H50+H54+H55+H56</f>
        <v>11.2</v>
      </c>
      <c r="I57" s="318">
        <f>I50+I54+I55+I56</f>
        <v>67.4</v>
      </c>
      <c r="J57" s="318">
        <f>J50+J54+J55+J56</f>
        <v>2.6</v>
      </c>
      <c r="K57" s="318">
        <f>K50+K54+K55+K56</f>
        <v>418</v>
      </c>
      <c r="L57" s="318"/>
      <c r="M57" s="320">
        <f>M50+M54+M55+M56</f>
        <v>15.992600000000001</v>
      </c>
    </row>
    <row r="58" spans="1:13" s="2" customFormat="1" ht="108" customHeight="1">
      <c r="A58" s="546" t="s">
        <v>31</v>
      </c>
      <c r="B58" s="546"/>
      <c r="C58" s="546"/>
      <c r="D58" s="546"/>
      <c r="E58" s="546"/>
      <c r="F58" s="546"/>
      <c r="G58" s="321">
        <f>G16+G44+G57</f>
        <v>38.53</v>
      </c>
      <c r="H58" s="321">
        <f>H16+H44+H57</f>
        <v>37.28</v>
      </c>
      <c r="I58" s="322">
        <f>I16+I18+I44+I57</f>
        <v>188.3</v>
      </c>
      <c r="J58" s="322">
        <f>J16+J18+J44+J57</f>
        <v>56.9</v>
      </c>
      <c r="K58" s="322">
        <f>K16+K18+K44+K57</f>
        <v>1369.6399999999999</v>
      </c>
      <c r="L58" s="321"/>
      <c r="M58" s="324">
        <f>M16+M20+M44+M57</f>
        <v>92.24825</v>
      </c>
    </row>
    <row r="59" spans="1:13" s="2" customFormat="1" ht="30" customHeight="1">
      <c r="A59" s="199"/>
      <c r="B59" s="199"/>
      <c r="C59" s="199"/>
      <c r="D59" s="200"/>
      <c r="E59" s="201"/>
      <c r="F59" s="201"/>
      <c r="G59" s="201"/>
      <c r="H59" s="201"/>
      <c r="I59" s="201"/>
      <c r="J59" s="201"/>
      <c r="K59" s="201"/>
      <c r="L59" s="202"/>
      <c r="M59" s="204"/>
    </row>
    <row r="60" ht="30" customHeight="1"/>
    <row r="68" spans="1:12" ht="93" customHeight="1">
      <c r="A68" s="9"/>
      <c r="B68" s="9"/>
      <c r="C68" s="9"/>
      <c r="E68" s="9"/>
      <c r="F68" s="9"/>
      <c r="G68" s="9"/>
      <c r="H68" s="9"/>
      <c r="I68" s="9"/>
      <c r="J68" s="9"/>
      <c r="K68" s="9"/>
      <c r="L68" s="9"/>
    </row>
    <row r="69" spans="1:12" ht="92.25">
      <c r="A69" s="9"/>
      <c r="B69" s="9"/>
      <c r="C69" s="9"/>
      <c r="E69" s="9"/>
      <c r="F69" s="9"/>
      <c r="G69" s="9"/>
      <c r="H69" s="9"/>
      <c r="I69" s="9"/>
      <c r="J69" s="9"/>
      <c r="K69" s="9"/>
      <c r="L69" s="9"/>
    </row>
    <row r="70" spans="1:12" ht="92.25">
      <c r="A70" s="9"/>
      <c r="B70" s="9"/>
      <c r="C70" s="9"/>
      <c r="E70" s="9"/>
      <c r="F70" s="9"/>
      <c r="G70" s="9"/>
      <c r="H70" s="9"/>
      <c r="I70" s="9"/>
      <c r="J70" s="9"/>
      <c r="K70" s="9"/>
      <c r="L70" s="9"/>
    </row>
    <row r="71" spans="1:12" ht="92.25">
      <c r="A71" s="9"/>
      <c r="B71" s="9"/>
      <c r="C71" s="9"/>
      <c r="E71" s="9"/>
      <c r="F71" s="9"/>
      <c r="G71" s="9"/>
      <c r="H71" s="9"/>
      <c r="I71" s="9"/>
      <c r="J71" s="9"/>
      <c r="K71" s="9"/>
      <c r="L71" s="9"/>
    </row>
    <row r="72" spans="1:12" ht="92.25">
      <c r="A72" s="9"/>
      <c r="B72" s="9"/>
      <c r="C72" s="9"/>
      <c r="E72" s="9"/>
      <c r="F72" s="9"/>
      <c r="G72" s="9"/>
      <c r="H72" s="9"/>
      <c r="I72" s="9"/>
      <c r="J72" s="9"/>
      <c r="K72" s="9"/>
      <c r="L72" s="9"/>
    </row>
    <row r="73" spans="1:12" ht="92.25">
      <c r="A73" s="9"/>
      <c r="B73" s="9"/>
      <c r="C73" s="9"/>
      <c r="E73" s="9"/>
      <c r="F73" s="9"/>
      <c r="G73" s="9"/>
      <c r="H73" s="9"/>
      <c r="I73" s="9"/>
      <c r="J73" s="9"/>
      <c r="K73" s="9"/>
      <c r="L73" s="9"/>
    </row>
    <row r="74" spans="1:12" ht="92.25">
      <c r="A74" s="9"/>
      <c r="B74" s="9"/>
      <c r="C74" s="9"/>
      <c r="E74" s="9"/>
      <c r="F74" s="9"/>
      <c r="G74" s="9"/>
      <c r="H74" s="9"/>
      <c r="I74" s="9"/>
      <c r="J74" s="9"/>
      <c r="K74" s="9"/>
      <c r="L74" s="9"/>
    </row>
    <row r="75" spans="1:12" ht="92.25">
      <c r="A75" s="9"/>
      <c r="B75" s="9"/>
      <c r="C75" s="9"/>
      <c r="E75" s="9"/>
      <c r="F75" s="9"/>
      <c r="G75" s="9"/>
      <c r="H75" s="9"/>
      <c r="I75" s="9"/>
      <c r="J75" s="9"/>
      <c r="K75" s="9"/>
      <c r="L75" s="9"/>
    </row>
    <row r="76" spans="1:12" ht="92.25">
      <c r="A76" s="9"/>
      <c r="B76" s="9"/>
      <c r="C76" s="9"/>
      <c r="E76" s="9"/>
      <c r="F76" s="9"/>
      <c r="G76" s="9"/>
      <c r="H76" s="9"/>
      <c r="I76" s="9"/>
      <c r="J76" s="9"/>
      <c r="K76" s="9"/>
      <c r="L76" s="9"/>
    </row>
    <row r="77" spans="1:12" ht="92.25">
      <c r="A77" s="9"/>
      <c r="B77" s="9"/>
      <c r="C77" s="9"/>
      <c r="E77" s="9"/>
      <c r="F77" s="9"/>
      <c r="G77" s="9"/>
      <c r="H77" s="9"/>
      <c r="I77" s="9"/>
      <c r="J77" s="9"/>
      <c r="K77" s="9"/>
      <c r="L77" s="9"/>
    </row>
    <row r="78" spans="1:12" ht="92.25">
      <c r="A78" s="9"/>
      <c r="B78" s="9"/>
      <c r="C78" s="9"/>
      <c r="E78" s="9"/>
      <c r="F78" s="9"/>
      <c r="G78" s="9"/>
      <c r="H78" s="9"/>
      <c r="I78" s="9"/>
      <c r="J78" s="9"/>
      <c r="K78" s="9"/>
      <c r="L78" s="9"/>
    </row>
    <row r="79" spans="1:12" ht="92.25">
      <c r="A79" s="9"/>
      <c r="B79" s="9"/>
      <c r="C79" s="9"/>
      <c r="E79" s="9"/>
      <c r="F79" s="9"/>
      <c r="G79" s="9"/>
      <c r="H79" s="9"/>
      <c r="I79" s="9"/>
      <c r="J79" s="9"/>
      <c r="K79" s="9"/>
      <c r="L79" s="9"/>
    </row>
    <row r="80" spans="1:12" ht="92.25">
      <c r="A80" s="9"/>
      <c r="B80" s="9"/>
      <c r="C80" s="9"/>
      <c r="E80" s="9"/>
      <c r="F80" s="9"/>
      <c r="G80" s="9"/>
      <c r="H80" s="9"/>
      <c r="I80" s="9"/>
      <c r="J80" s="9"/>
      <c r="K80" s="9"/>
      <c r="L80" s="9"/>
    </row>
    <row r="81" spans="1:12" ht="92.25">
      <c r="A81" s="9"/>
      <c r="B81" s="9"/>
      <c r="C81" s="9"/>
      <c r="E81" s="9"/>
      <c r="F81" s="9"/>
      <c r="G81" s="9"/>
      <c r="H81" s="9"/>
      <c r="I81" s="9"/>
      <c r="J81" s="9"/>
      <c r="K81" s="9"/>
      <c r="L81" s="9"/>
    </row>
    <row r="82" spans="1:12" ht="92.25">
      <c r="A82" s="9"/>
      <c r="B82" s="9"/>
      <c r="C82" s="9"/>
      <c r="E82" s="9"/>
      <c r="F82" s="9"/>
      <c r="G82" s="9"/>
      <c r="H82" s="9"/>
      <c r="I82" s="9"/>
      <c r="J82" s="9"/>
      <c r="K82" s="9"/>
      <c r="L82" s="9"/>
    </row>
    <row r="83" spans="1:12" ht="92.25">
      <c r="A83" s="9"/>
      <c r="B83" s="9"/>
      <c r="C83" s="9"/>
      <c r="E83" s="9"/>
      <c r="F83" s="9"/>
      <c r="G83" s="9"/>
      <c r="H83" s="9"/>
      <c r="I83" s="9"/>
      <c r="J83" s="9"/>
      <c r="K83" s="9"/>
      <c r="L83" s="9"/>
    </row>
    <row r="84" spans="1:12" ht="92.25">
      <c r="A84" s="9"/>
      <c r="B84" s="9"/>
      <c r="C84" s="9"/>
      <c r="E84" s="9"/>
      <c r="F84" s="9"/>
      <c r="G84" s="9"/>
      <c r="H84" s="9"/>
      <c r="I84" s="9"/>
      <c r="J84" s="9"/>
      <c r="K84" s="9"/>
      <c r="L84" s="9"/>
    </row>
  </sheetData>
  <sheetProtection/>
  <mergeCells count="43">
    <mergeCell ref="A27:F27"/>
    <mergeCell ref="A17:M17"/>
    <mergeCell ref="A21:M21"/>
    <mergeCell ref="C22:C26"/>
    <mergeCell ref="B22:B26"/>
    <mergeCell ref="A20:F20"/>
    <mergeCell ref="B6:B7"/>
    <mergeCell ref="A12:A14"/>
    <mergeCell ref="B12:B14"/>
    <mergeCell ref="A15:F15"/>
    <mergeCell ref="A22:A26"/>
    <mergeCell ref="A9:A10"/>
    <mergeCell ref="B9:B10"/>
    <mergeCell ref="C9:C10"/>
    <mergeCell ref="C12:C14"/>
    <mergeCell ref="A4:K4"/>
    <mergeCell ref="A5:K5"/>
    <mergeCell ref="A6:A7"/>
    <mergeCell ref="A58:F58"/>
    <mergeCell ref="C6:C7"/>
    <mergeCell ref="A8:F8"/>
    <mergeCell ref="A11:F11"/>
    <mergeCell ref="A16:F16"/>
    <mergeCell ref="A57:F57"/>
    <mergeCell ref="C40:C41"/>
    <mergeCell ref="A28:F28"/>
    <mergeCell ref="A42:F42"/>
    <mergeCell ref="A50:F50"/>
    <mergeCell ref="A39:F39"/>
    <mergeCell ref="A44:F44"/>
    <mergeCell ref="B40:B41"/>
    <mergeCell ref="A40:A41"/>
    <mergeCell ref="A46:A49"/>
    <mergeCell ref="C29:C38"/>
    <mergeCell ref="A54:F54"/>
    <mergeCell ref="A45:K45"/>
    <mergeCell ref="C46:C49"/>
    <mergeCell ref="B29:B38"/>
    <mergeCell ref="B46:B49"/>
    <mergeCell ref="A29:A38"/>
    <mergeCell ref="A51:A53"/>
    <mergeCell ref="B51:B53"/>
    <mergeCell ref="C51:C53"/>
  </mergeCells>
  <printOptions/>
  <pageMargins left="0.7" right="0.21" top="0.75" bottom="0.75" header="0.3" footer="0.3"/>
  <pageSetup horizontalDpi="600" verticalDpi="600" orientation="portrait" paperSize="9" scale="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32" zoomScaleSheetLayoutView="32" zoomScalePageLayoutView="0" workbookViewId="0" topLeftCell="A17">
      <selection activeCell="A44" sqref="A44:M44"/>
    </sheetView>
  </sheetViews>
  <sheetFormatPr defaultColWidth="9.140625" defaultRowHeight="15"/>
  <cols>
    <col min="1" max="1" width="56.140625" style="7" customWidth="1"/>
    <col min="2" max="2" width="27.28125" style="7" customWidth="1"/>
    <col min="3" max="3" width="29.00390625" style="7" customWidth="1"/>
    <col min="4" max="4" width="66.140625" style="7" customWidth="1"/>
    <col min="5" max="5" width="26.8515625" style="198" customWidth="1"/>
    <col min="6" max="6" width="26.421875" style="198" customWidth="1"/>
    <col min="7" max="7" width="17.8515625" style="198" customWidth="1"/>
    <col min="8" max="8" width="19.7109375" style="198" customWidth="1"/>
    <col min="9" max="10" width="19.421875" style="198" customWidth="1"/>
    <col min="11" max="11" width="32.7109375" style="198" customWidth="1"/>
    <col min="12" max="12" width="28.421875" style="198" customWidth="1"/>
    <col min="13" max="13" width="22.8515625" style="205" customWidth="1"/>
  </cols>
  <sheetData>
    <row r="1" spans="1:13" ht="35.25">
      <c r="A1" s="142"/>
      <c r="B1" s="138"/>
      <c r="C1" s="138"/>
      <c r="D1" s="138" t="s">
        <v>176</v>
      </c>
      <c r="E1" s="64"/>
      <c r="F1" s="64"/>
      <c r="G1" s="64"/>
      <c r="H1" s="64"/>
      <c r="I1" s="64"/>
      <c r="J1" s="64"/>
      <c r="K1" s="71" t="s">
        <v>338</v>
      </c>
      <c r="L1" s="71"/>
      <c r="M1" s="139"/>
    </row>
    <row r="2" spans="1:13" ht="35.25">
      <c r="A2" s="143"/>
      <c r="B2" s="143"/>
      <c r="C2" s="143"/>
      <c r="D2" s="156" t="s">
        <v>132</v>
      </c>
      <c r="E2" s="143"/>
      <c r="F2" s="143"/>
      <c r="G2" s="143"/>
      <c r="H2" s="143"/>
      <c r="I2" s="143"/>
      <c r="J2" s="143"/>
      <c r="K2" s="143"/>
      <c r="L2" s="143"/>
      <c r="M2" s="206"/>
    </row>
    <row r="3" spans="1:13" ht="98.25" customHeight="1">
      <c r="A3" s="46" t="s">
        <v>0</v>
      </c>
      <c r="B3" s="46" t="s">
        <v>1</v>
      </c>
      <c r="C3" s="36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132" t="s">
        <v>205</v>
      </c>
    </row>
    <row r="4" spans="1:13" ht="43.5" customHeight="1">
      <c r="A4" s="451" t="s">
        <v>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7"/>
      <c r="M4" s="28"/>
    </row>
    <row r="5" spans="1:13" ht="43.5" customHeight="1">
      <c r="A5" s="440" t="s">
        <v>264</v>
      </c>
      <c r="B5" s="439">
        <v>150</v>
      </c>
      <c r="C5" s="464">
        <v>11</v>
      </c>
      <c r="D5" s="37" t="s">
        <v>265</v>
      </c>
      <c r="E5" s="23">
        <v>25</v>
      </c>
      <c r="F5" s="23">
        <v>25</v>
      </c>
      <c r="G5" s="23">
        <v>2.5</v>
      </c>
      <c r="H5" s="23">
        <v>0.55</v>
      </c>
      <c r="I5" s="23">
        <v>16.35</v>
      </c>
      <c r="J5" s="23"/>
      <c r="K5" s="23">
        <v>82.5</v>
      </c>
      <c r="L5" s="23">
        <v>26.4</v>
      </c>
      <c r="M5" s="152">
        <f>L5*E5/1000</f>
        <v>0.66</v>
      </c>
    </row>
    <row r="6" spans="1:13" ht="43.5" customHeight="1">
      <c r="A6" s="467"/>
      <c r="B6" s="467"/>
      <c r="C6" s="465"/>
      <c r="D6" s="37" t="s">
        <v>97</v>
      </c>
      <c r="E6" s="22">
        <v>3</v>
      </c>
      <c r="F6" s="22">
        <v>3</v>
      </c>
      <c r="G6" s="22">
        <v>0.01</v>
      </c>
      <c r="H6" s="22">
        <v>2.35</v>
      </c>
      <c r="I6" s="22">
        <v>0.01</v>
      </c>
      <c r="J6" s="22"/>
      <c r="K6" s="22">
        <v>22.02</v>
      </c>
      <c r="L6" s="22">
        <v>429</v>
      </c>
      <c r="M6" s="152">
        <f>L6*E6/1000</f>
        <v>1.287</v>
      </c>
    </row>
    <row r="7" spans="1:13" ht="43.5" customHeight="1">
      <c r="A7" s="467"/>
      <c r="B7" s="467"/>
      <c r="C7" s="465"/>
      <c r="D7" s="37" t="s">
        <v>23</v>
      </c>
      <c r="E7" s="23">
        <v>100</v>
      </c>
      <c r="F7" s="23">
        <v>100</v>
      </c>
      <c r="G7" s="23">
        <v>2.8</v>
      </c>
      <c r="H7" s="23">
        <v>3.2</v>
      </c>
      <c r="I7" s="23">
        <v>4.7</v>
      </c>
      <c r="J7" s="23">
        <v>1.3</v>
      </c>
      <c r="K7" s="23">
        <v>59</v>
      </c>
      <c r="L7" s="23">
        <v>70.7</v>
      </c>
      <c r="M7" s="152">
        <f>L7*E7/1000</f>
        <v>7.07</v>
      </c>
    </row>
    <row r="8" spans="1:13" ht="43.5" customHeight="1">
      <c r="A8" s="467"/>
      <c r="B8" s="467"/>
      <c r="C8" s="466"/>
      <c r="D8" s="37" t="s">
        <v>98</v>
      </c>
      <c r="E8" s="22">
        <v>3</v>
      </c>
      <c r="F8" s="22">
        <v>3</v>
      </c>
      <c r="G8" s="22"/>
      <c r="H8" s="22"/>
      <c r="I8" s="22">
        <v>2.86</v>
      </c>
      <c r="J8" s="22"/>
      <c r="K8" s="22">
        <v>11.7</v>
      </c>
      <c r="L8" s="22">
        <v>47.95</v>
      </c>
      <c r="M8" s="152">
        <f>L8*E8/1000</f>
        <v>0.14385000000000003</v>
      </c>
    </row>
    <row r="9" spans="1:13" ht="43.5" customHeight="1">
      <c r="A9" s="433"/>
      <c r="B9" s="433"/>
      <c r="C9" s="433"/>
      <c r="D9" s="433"/>
      <c r="E9" s="433"/>
      <c r="F9" s="433"/>
      <c r="G9" s="27">
        <f>SUM(G5:G8)</f>
        <v>5.31</v>
      </c>
      <c r="H9" s="27">
        <f>SUM(H5:H8)</f>
        <v>6.1000000000000005</v>
      </c>
      <c r="I9" s="27">
        <f>SUM(I5:I8)</f>
        <v>23.92</v>
      </c>
      <c r="J9" s="27">
        <f>SUM(J5:J8)</f>
        <v>1.3</v>
      </c>
      <c r="K9" s="27">
        <f>SUM(K5:K8)</f>
        <v>175.21999999999997</v>
      </c>
      <c r="L9" s="27"/>
      <c r="M9" s="149">
        <f>SUM(M5:M8)</f>
        <v>9.16085</v>
      </c>
    </row>
    <row r="10" spans="1:13" ht="45.75" customHeight="1">
      <c r="A10" s="440" t="s">
        <v>204</v>
      </c>
      <c r="B10" s="452" t="s">
        <v>260</v>
      </c>
      <c r="C10" s="441"/>
      <c r="D10" s="37" t="s">
        <v>45</v>
      </c>
      <c r="E10" s="22">
        <v>30</v>
      </c>
      <c r="F10" s="22">
        <v>30</v>
      </c>
      <c r="G10" s="22">
        <v>2.13</v>
      </c>
      <c r="H10" s="22">
        <v>0.33</v>
      </c>
      <c r="I10" s="22">
        <v>13.9</v>
      </c>
      <c r="J10" s="22"/>
      <c r="K10" s="22">
        <v>68.7</v>
      </c>
      <c r="L10" s="22">
        <v>60.18</v>
      </c>
      <c r="M10" s="152">
        <f>L10*E10/1000</f>
        <v>1.8054000000000001</v>
      </c>
    </row>
    <row r="11" spans="1:13" ht="44.25" customHeight="1">
      <c r="A11" s="440"/>
      <c r="B11" s="452"/>
      <c r="C11" s="444"/>
      <c r="D11" s="37" t="s">
        <v>203</v>
      </c>
      <c r="E11" s="61">
        <v>5</v>
      </c>
      <c r="F11" s="23">
        <v>5</v>
      </c>
      <c r="G11" s="23">
        <v>1.3</v>
      </c>
      <c r="H11" s="23">
        <v>1.29</v>
      </c>
      <c r="I11" s="23"/>
      <c r="J11" s="23">
        <v>0.13</v>
      </c>
      <c r="K11" s="23">
        <v>16.9</v>
      </c>
      <c r="L11" s="22">
        <v>418</v>
      </c>
      <c r="M11" s="152">
        <f>L11*E11/1000</f>
        <v>2.09</v>
      </c>
    </row>
    <row r="12" spans="1:13" ht="43.5" customHeight="1">
      <c r="A12" s="440"/>
      <c r="B12" s="452"/>
      <c r="C12" s="442"/>
      <c r="D12" s="37" t="s">
        <v>97</v>
      </c>
      <c r="E12" s="23">
        <v>5</v>
      </c>
      <c r="F12" s="23">
        <v>5</v>
      </c>
      <c r="G12" s="23">
        <v>0.02</v>
      </c>
      <c r="H12" s="23">
        <v>3.92</v>
      </c>
      <c r="I12" s="23">
        <v>0.02</v>
      </c>
      <c r="J12" s="23"/>
      <c r="K12" s="23">
        <v>36.7</v>
      </c>
      <c r="L12" s="23">
        <v>429</v>
      </c>
      <c r="M12" s="152">
        <f>L12*E12/1000</f>
        <v>2.145</v>
      </c>
    </row>
    <row r="13" spans="1:13" ht="43.5" customHeight="1">
      <c r="A13" s="433"/>
      <c r="B13" s="433"/>
      <c r="C13" s="433"/>
      <c r="D13" s="433"/>
      <c r="E13" s="433"/>
      <c r="F13" s="433"/>
      <c r="G13" s="27">
        <f>SUM(G10:G12)</f>
        <v>3.4499999999999997</v>
      </c>
      <c r="H13" s="27">
        <f>SUM(H10:H12)</f>
        <v>5.54</v>
      </c>
      <c r="I13" s="27">
        <f>SUM(I10:I12)</f>
        <v>13.92</v>
      </c>
      <c r="J13" s="27">
        <f>SUM(J10:J12)</f>
        <v>0.13</v>
      </c>
      <c r="K13" s="27">
        <f>SUM(K10:K12)</f>
        <v>122.3</v>
      </c>
      <c r="L13" s="27"/>
      <c r="M13" s="149">
        <f>SUM(M10:M12)</f>
        <v>6.0404</v>
      </c>
    </row>
    <row r="14" spans="1:13" ht="43.5" customHeight="1">
      <c r="A14" s="440" t="s">
        <v>226</v>
      </c>
      <c r="B14" s="439">
        <v>150</v>
      </c>
      <c r="C14" s="464">
        <v>16</v>
      </c>
      <c r="D14" s="37" t="s">
        <v>226</v>
      </c>
      <c r="E14" s="23">
        <v>1</v>
      </c>
      <c r="F14" s="23">
        <v>1</v>
      </c>
      <c r="G14" s="23"/>
      <c r="H14" s="23"/>
      <c r="I14" s="23">
        <v>0.64</v>
      </c>
      <c r="J14" s="23"/>
      <c r="K14" s="23">
        <v>2.94</v>
      </c>
      <c r="L14" s="23">
        <v>1100</v>
      </c>
      <c r="M14" s="152">
        <f>L14*E14/1000</f>
        <v>1.1</v>
      </c>
    </row>
    <row r="15" spans="1:13" ht="43.5" customHeight="1">
      <c r="A15" s="456"/>
      <c r="B15" s="456"/>
      <c r="C15" s="465"/>
      <c r="D15" s="37" t="s">
        <v>96</v>
      </c>
      <c r="E15" s="23">
        <v>100</v>
      </c>
      <c r="F15" s="23">
        <v>100</v>
      </c>
      <c r="G15" s="23">
        <v>2.8</v>
      </c>
      <c r="H15" s="23">
        <v>3.2</v>
      </c>
      <c r="I15" s="23">
        <v>4.7</v>
      </c>
      <c r="J15" s="23">
        <v>1.3</v>
      </c>
      <c r="K15" s="23">
        <v>59</v>
      </c>
      <c r="L15" s="23">
        <v>40.7</v>
      </c>
      <c r="M15" s="152">
        <f>L15*E15/1000</f>
        <v>4.07</v>
      </c>
    </row>
    <row r="16" spans="1:13" ht="43.5" customHeight="1">
      <c r="A16" s="456"/>
      <c r="B16" s="456"/>
      <c r="C16" s="466"/>
      <c r="D16" s="37" t="s">
        <v>90</v>
      </c>
      <c r="E16" s="23">
        <v>8</v>
      </c>
      <c r="F16" s="23">
        <v>8</v>
      </c>
      <c r="G16" s="23"/>
      <c r="H16" s="23"/>
      <c r="I16" s="23">
        <v>7.64</v>
      </c>
      <c r="J16" s="23"/>
      <c r="K16" s="23">
        <v>31.2</v>
      </c>
      <c r="L16" s="23">
        <v>47.95</v>
      </c>
      <c r="M16" s="152">
        <f>L16*E16/1000</f>
        <v>0.3836</v>
      </c>
    </row>
    <row r="17" spans="1:13" ht="43.5" customHeight="1">
      <c r="A17" s="433"/>
      <c r="B17" s="433"/>
      <c r="C17" s="433"/>
      <c r="D17" s="433"/>
      <c r="E17" s="433"/>
      <c r="F17" s="433"/>
      <c r="G17" s="27">
        <f>SUM(G14:G16)</f>
        <v>2.8</v>
      </c>
      <c r="H17" s="27">
        <f>SUM(H14:H16)</f>
        <v>3.2</v>
      </c>
      <c r="I17" s="27">
        <f>SUM(I14:I16)</f>
        <v>12.98</v>
      </c>
      <c r="J17" s="27">
        <f>SUM(J14:J16)</f>
        <v>1.3</v>
      </c>
      <c r="K17" s="27">
        <f>SUM(K14:K16)</f>
        <v>93.14</v>
      </c>
      <c r="L17" s="27"/>
      <c r="M17" s="149">
        <f>SUM(M14:M16)</f>
        <v>5.5536</v>
      </c>
    </row>
    <row r="18" spans="1:13" ht="43.5" customHeight="1">
      <c r="A18" s="435" t="s">
        <v>29</v>
      </c>
      <c r="B18" s="435"/>
      <c r="C18" s="435"/>
      <c r="D18" s="435"/>
      <c r="E18" s="435"/>
      <c r="F18" s="435"/>
      <c r="G18" s="312">
        <f>G20+G9+G13+G17</f>
        <v>12.279999999999998</v>
      </c>
      <c r="H18" s="312">
        <f>H20+H9+H13+H17</f>
        <v>14.95</v>
      </c>
      <c r="I18" s="312">
        <f>I20+I9+I13+I17</f>
        <v>55.35000000000001</v>
      </c>
      <c r="J18" s="312">
        <f>J20+J9+J13+J17</f>
        <v>36.33</v>
      </c>
      <c r="K18" s="312">
        <f>K20+K9+K13+K17</f>
        <v>413.05999999999995</v>
      </c>
      <c r="L18" s="312"/>
      <c r="M18" s="292">
        <f>M9+M13+M17</f>
        <v>20.75485</v>
      </c>
    </row>
    <row r="19" spans="1:13" ht="43.5" customHeight="1">
      <c r="A19" s="461" t="s">
        <v>14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3"/>
    </row>
    <row r="20" spans="1:13" s="7" customFormat="1" ht="51.75" customHeight="1">
      <c r="A20" s="306" t="s">
        <v>10</v>
      </c>
      <c r="B20" s="307">
        <v>75</v>
      </c>
      <c r="C20" s="307"/>
      <c r="D20" s="351" t="s">
        <v>95</v>
      </c>
      <c r="E20" s="352">
        <v>75</v>
      </c>
      <c r="F20" s="352">
        <v>53</v>
      </c>
      <c r="G20" s="352">
        <v>0.72</v>
      </c>
      <c r="H20" s="352">
        <v>0.11</v>
      </c>
      <c r="I20" s="352">
        <v>4.53</v>
      </c>
      <c r="J20" s="352">
        <v>33.6</v>
      </c>
      <c r="K20" s="352">
        <v>22.4</v>
      </c>
      <c r="L20" s="352">
        <v>110</v>
      </c>
      <c r="M20" s="293">
        <f>L20*E20/1000</f>
        <v>8.25</v>
      </c>
    </row>
    <row r="21" spans="1:13" ht="46.5" customHeight="1">
      <c r="A21" s="461" t="s">
        <v>16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3"/>
    </row>
    <row r="22" spans="1:14" ht="39.75" customHeight="1">
      <c r="A22" s="464" t="s">
        <v>197</v>
      </c>
      <c r="B22" s="464">
        <v>150</v>
      </c>
      <c r="C22" s="464">
        <v>20</v>
      </c>
      <c r="D22" s="37" t="s">
        <v>111</v>
      </c>
      <c r="E22" s="22">
        <v>10</v>
      </c>
      <c r="F22" s="22">
        <v>8</v>
      </c>
      <c r="G22" s="22">
        <v>0.02</v>
      </c>
      <c r="H22" s="22"/>
      <c r="I22" s="22">
        <v>0.58</v>
      </c>
      <c r="J22" s="22">
        <v>0.4</v>
      </c>
      <c r="K22" s="22">
        <v>2.7</v>
      </c>
      <c r="L22" s="22">
        <v>22</v>
      </c>
      <c r="M22" s="147">
        <f>L22*E22/1000</f>
        <v>0.22</v>
      </c>
      <c r="N22" s="29"/>
    </row>
    <row r="23" spans="1:14" ht="39.75" customHeight="1">
      <c r="A23" s="465"/>
      <c r="B23" s="465"/>
      <c r="C23" s="465"/>
      <c r="D23" s="37" t="s">
        <v>128</v>
      </c>
      <c r="E23" s="22">
        <v>7</v>
      </c>
      <c r="F23" s="22">
        <v>7</v>
      </c>
      <c r="G23" s="22">
        <v>0.81</v>
      </c>
      <c r="H23" s="22">
        <v>0.23</v>
      </c>
      <c r="I23" s="22">
        <v>4.66</v>
      </c>
      <c r="J23" s="22"/>
      <c r="K23" s="22">
        <v>24.4</v>
      </c>
      <c r="L23" s="22">
        <v>41.8</v>
      </c>
      <c r="M23" s="147">
        <f>L23*E23/1000</f>
        <v>0.29259999999999997</v>
      </c>
      <c r="N23" s="29"/>
    </row>
    <row r="24" spans="1:14" ht="39.75" customHeight="1">
      <c r="A24" s="465"/>
      <c r="B24" s="465"/>
      <c r="C24" s="465"/>
      <c r="D24" s="37" t="s">
        <v>101</v>
      </c>
      <c r="E24" s="23">
        <v>12</v>
      </c>
      <c r="F24" s="23">
        <v>12</v>
      </c>
      <c r="G24" s="23">
        <v>2.42</v>
      </c>
      <c r="H24" s="23">
        <v>0.12</v>
      </c>
      <c r="I24" s="23"/>
      <c r="J24" s="23"/>
      <c r="K24" s="23">
        <v>12.72</v>
      </c>
      <c r="L24" s="24">
        <v>429</v>
      </c>
      <c r="M24" s="147">
        <f>L24*E24/1000</f>
        <v>5.148</v>
      </c>
      <c r="N24" s="29"/>
    </row>
    <row r="25" spans="1:14" ht="39.75" customHeight="1">
      <c r="A25" s="465"/>
      <c r="B25" s="465"/>
      <c r="C25" s="465"/>
      <c r="D25" s="37" t="s">
        <v>110</v>
      </c>
      <c r="E25" s="23">
        <v>60</v>
      </c>
      <c r="F25" s="23">
        <v>42</v>
      </c>
      <c r="G25" s="23">
        <v>0.84</v>
      </c>
      <c r="H25" s="23">
        <v>0.16</v>
      </c>
      <c r="I25" s="23">
        <v>6.84</v>
      </c>
      <c r="J25" s="23">
        <v>8.64</v>
      </c>
      <c r="K25" s="23">
        <v>33.6</v>
      </c>
      <c r="L25" s="23">
        <v>17.6</v>
      </c>
      <c r="M25" s="147">
        <f>L25*E25/1000</f>
        <v>1.056</v>
      </c>
      <c r="N25" s="29"/>
    </row>
    <row r="26" spans="1:14" ht="39.75" customHeight="1">
      <c r="A26" s="466"/>
      <c r="B26" s="466"/>
      <c r="C26" s="466"/>
      <c r="D26" s="37" t="s">
        <v>113</v>
      </c>
      <c r="E26" s="22">
        <v>8</v>
      </c>
      <c r="F26" s="22">
        <v>7</v>
      </c>
      <c r="G26" s="22">
        <v>0.09</v>
      </c>
      <c r="H26" s="22"/>
      <c r="I26" s="22">
        <v>0.64</v>
      </c>
      <c r="J26" s="22">
        <v>0.67</v>
      </c>
      <c r="K26" s="22">
        <v>2.9</v>
      </c>
      <c r="L26" s="22">
        <v>26.4</v>
      </c>
      <c r="M26" s="147">
        <f>L26*E26/1000</f>
        <v>0.2112</v>
      </c>
      <c r="N26" s="29"/>
    </row>
    <row r="27" spans="1:14" ht="39.75" customHeight="1">
      <c r="A27" s="433"/>
      <c r="B27" s="433"/>
      <c r="C27" s="433"/>
      <c r="D27" s="433"/>
      <c r="E27" s="433"/>
      <c r="F27" s="433"/>
      <c r="G27" s="27">
        <f>SUM(G22:G26)</f>
        <v>4.18</v>
      </c>
      <c r="H27" s="27">
        <f>SUM(H22:H26)</f>
        <v>0.51</v>
      </c>
      <c r="I27" s="27">
        <f>SUM(I22:I26)</f>
        <v>12.72</v>
      </c>
      <c r="J27" s="27">
        <f>SUM(J22:J26)</f>
        <v>9.71</v>
      </c>
      <c r="K27" s="27">
        <f>SUM(K22:K26)</f>
        <v>76.32000000000001</v>
      </c>
      <c r="L27" s="27"/>
      <c r="M27" s="145">
        <f>SUM(M22:M26)</f>
        <v>6.9277999999999995</v>
      </c>
      <c r="N27" s="29"/>
    </row>
    <row r="28" spans="1:13" ht="43.5" customHeight="1">
      <c r="A28" s="454" t="s">
        <v>47</v>
      </c>
      <c r="B28" s="452" t="s">
        <v>251</v>
      </c>
      <c r="C28" s="452" t="s">
        <v>239</v>
      </c>
      <c r="D28" s="41" t="s">
        <v>18</v>
      </c>
      <c r="E28" s="23">
        <v>60</v>
      </c>
      <c r="F28" s="23">
        <v>60</v>
      </c>
      <c r="G28" s="23">
        <v>12</v>
      </c>
      <c r="H28" s="23">
        <v>5.88</v>
      </c>
      <c r="I28" s="23"/>
      <c r="J28" s="23"/>
      <c r="K28" s="23">
        <v>97.2</v>
      </c>
      <c r="L28" s="23">
        <v>429</v>
      </c>
      <c r="M28" s="152">
        <f>L28*E28/1000</f>
        <v>25.74</v>
      </c>
    </row>
    <row r="29" spans="1:13" ht="43.5" customHeight="1">
      <c r="A29" s="454"/>
      <c r="B29" s="452"/>
      <c r="C29" s="452"/>
      <c r="D29" s="41" t="s">
        <v>11</v>
      </c>
      <c r="E29" s="23">
        <v>3</v>
      </c>
      <c r="F29" s="23">
        <v>3</v>
      </c>
      <c r="G29" s="23">
        <v>0.01</v>
      </c>
      <c r="H29" s="23">
        <v>2.35</v>
      </c>
      <c r="I29" s="23">
        <v>0.01</v>
      </c>
      <c r="J29" s="23"/>
      <c r="K29" s="23">
        <v>22.02</v>
      </c>
      <c r="L29" s="23">
        <v>429</v>
      </c>
      <c r="M29" s="152">
        <f aca="true" t="shared" si="0" ref="M29:M37">L29*E29/1000</f>
        <v>1.287</v>
      </c>
    </row>
    <row r="30" spans="1:13" ht="43.5" customHeight="1">
      <c r="A30" s="454"/>
      <c r="B30" s="452"/>
      <c r="C30" s="452"/>
      <c r="D30" s="41" t="s">
        <v>23</v>
      </c>
      <c r="E30" s="23">
        <v>10</v>
      </c>
      <c r="F30" s="23">
        <v>10</v>
      </c>
      <c r="G30" s="23">
        <v>0.28</v>
      </c>
      <c r="H30" s="23">
        <v>0.32</v>
      </c>
      <c r="I30" s="23">
        <v>0.47</v>
      </c>
      <c r="J30" s="23">
        <v>0.13</v>
      </c>
      <c r="K30" s="23">
        <v>5.8</v>
      </c>
      <c r="L30" s="23">
        <v>40.7</v>
      </c>
      <c r="M30" s="152">
        <f t="shared" si="0"/>
        <v>0.407</v>
      </c>
    </row>
    <row r="31" spans="1:13" ht="43.5" customHeight="1">
      <c r="A31" s="454"/>
      <c r="B31" s="452"/>
      <c r="C31" s="452"/>
      <c r="D31" s="41" t="s">
        <v>12</v>
      </c>
      <c r="E31" s="23">
        <v>10</v>
      </c>
      <c r="F31" s="23">
        <v>10</v>
      </c>
      <c r="G31" s="23">
        <v>0.79</v>
      </c>
      <c r="H31" s="23">
        <v>0.1</v>
      </c>
      <c r="I31" s="23">
        <v>4.8</v>
      </c>
      <c r="J31" s="23"/>
      <c r="K31" s="23">
        <v>23.9</v>
      </c>
      <c r="L31" s="23">
        <v>60.18</v>
      </c>
      <c r="M31" s="152">
        <f t="shared" si="0"/>
        <v>0.6018</v>
      </c>
    </row>
    <row r="32" spans="1:13" ht="43.5" customHeight="1">
      <c r="A32" s="454"/>
      <c r="B32" s="452"/>
      <c r="C32" s="452"/>
      <c r="D32" s="41" t="s">
        <v>189</v>
      </c>
      <c r="E32" s="23">
        <v>3</v>
      </c>
      <c r="F32" s="23">
        <v>3</v>
      </c>
      <c r="G32" s="23">
        <v>0.33</v>
      </c>
      <c r="H32" s="23">
        <v>0.05</v>
      </c>
      <c r="I32" s="23">
        <v>2.08</v>
      </c>
      <c r="J32" s="23"/>
      <c r="K32" s="23">
        <v>10.2</v>
      </c>
      <c r="L32" s="23">
        <v>57.2</v>
      </c>
      <c r="M32" s="152">
        <f t="shared" si="0"/>
        <v>0.17160000000000003</v>
      </c>
    </row>
    <row r="33" spans="1:13" ht="43.5" customHeight="1">
      <c r="A33" s="454"/>
      <c r="B33" s="452"/>
      <c r="C33" s="452"/>
      <c r="D33" s="41" t="s">
        <v>17</v>
      </c>
      <c r="E33" s="23">
        <v>4</v>
      </c>
      <c r="F33" s="23">
        <v>4</v>
      </c>
      <c r="G33" s="23"/>
      <c r="H33" s="23">
        <v>3.75</v>
      </c>
      <c r="I33" s="23"/>
      <c r="J33" s="23"/>
      <c r="K33" s="23">
        <v>34.92</v>
      </c>
      <c r="L33" s="23">
        <v>120</v>
      </c>
      <c r="M33" s="152">
        <f t="shared" si="0"/>
        <v>0.48</v>
      </c>
    </row>
    <row r="34" spans="1:13" ht="43.5" customHeight="1">
      <c r="A34" s="454"/>
      <c r="B34" s="452"/>
      <c r="C34" s="452"/>
      <c r="D34" s="41" t="s">
        <v>23</v>
      </c>
      <c r="E34" s="23">
        <v>40</v>
      </c>
      <c r="F34" s="23">
        <v>40</v>
      </c>
      <c r="G34" s="23">
        <v>1.12</v>
      </c>
      <c r="H34" s="23">
        <v>1.28</v>
      </c>
      <c r="I34" s="23">
        <v>1.88</v>
      </c>
      <c r="J34" s="23">
        <v>0.52</v>
      </c>
      <c r="K34" s="23">
        <v>23.6</v>
      </c>
      <c r="L34" s="23">
        <v>40.7</v>
      </c>
      <c r="M34" s="152">
        <f t="shared" si="0"/>
        <v>1.628</v>
      </c>
    </row>
    <row r="35" spans="1:13" ht="43.5" customHeight="1">
      <c r="A35" s="454"/>
      <c r="B35" s="452"/>
      <c r="C35" s="452"/>
      <c r="D35" s="41" t="s">
        <v>20</v>
      </c>
      <c r="E35" s="23">
        <v>3</v>
      </c>
      <c r="F35" s="23">
        <v>2.4</v>
      </c>
      <c r="G35" s="23">
        <v>0.05</v>
      </c>
      <c r="H35" s="23"/>
      <c r="I35" s="23">
        <v>0.24</v>
      </c>
      <c r="J35" s="23"/>
      <c r="K35" s="23">
        <v>1.01</v>
      </c>
      <c r="L35" s="23">
        <v>26.4</v>
      </c>
      <c r="M35" s="152">
        <f t="shared" si="0"/>
        <v>0.07919999999999999</v>
      </c>
    </row>
    <row r="36" spans="1:13" ht="43.5" customHeight="1">
      <c r="A36" s="454"/>
      <c r="B36" s="452"/>
      <c r="C36" s="452"/>
      <c r="D36" s="37" t="s">
        <v>89</v>
      </c>
      <c r="E36" s="22">
        <v>4</v>
      </c>
      <c r="F36" s="22">
        <v>3.48</v>
      </c>
      <c r="G36" s="22">
        <v>0.64</v>
      </c>
      <c r="H36" s="22">
        <v>1.03</v>
      </c>
      <c r="I36" s="22">
        <v>0.01</v>
      </c>
      <c r="J36" s="22"/>
      <c r="K36" s="22">
        <v>11.5</v>
      </c>
      <c r="L36" s="22">
        <v>165</v>
      </c>
      <c r="M36" s="152">
        <f t="shared" si="0"/>
        <v>0.66</v>
      </c>
    </row>
    <row r="37" spans="1:13" ht="43.5" customHeight="1">
      <c r="A37" s="454"/>
      <c r="B37" s="452"/>
      <c r="C37" s="452"/>
      <c r="D37" s="41" t="s">
        <v>19</v>
      </c>
      <c r="E37" s="22">
        <v>150</v>
      </c>
      <c r="F37" s="22">
        <v>105</v>
      </c>
      <c r="G37" s="22">
        <v>1.89</v>
      </c>
      <c r="H37" s="22">
        <v>0.41</v>
      </c>
      <c r="I37" s="22">
        <v>17.12</v>
      </c>
      <c r="J37" s="22">
        <v>21.6</v>
      </c>
      <c r="K37" s="22">
        <v>84</v>
      </c>
      <c r="L37" s="22">
        <v>17.6</v>
      </c>
      <c r="M37" s="152">
        <f t="shared" si="0"/>
        <v>2.64</v>
      </c>
    </row>
    <row r="38" spans="1:13" ht="43.5" customHeight="1">
      <c r="A38" s="433"/>
      <c r="B38" s="433"/>
      <c r="C38" s="433"/>
      <c r="D38" s="433"/>
      <c r="E38" s="433"/>
      <c r="F38" s="433"/>
      <c r="G38" s="27">
        <f>SUM(G28:G37)</f>
        <v>17.11</v>
      </c>
      <c r="H38" s="27">
        <f>SUM(H28:H37)</f>
        <v>15.17</v>
      </c>
      <c r="I38" s="27">
        <f>SUM(I28:I37)</f>
        <v>26.61</v>
      </c>
      <c r="J38" s="27">
        <f>SUM(J28:J37)</f>
        <v>22.25</v>
      </c>
      <c r="K38" s="27">
        <f>SUM(K28:K37)</f>
        <v>314.15</v>
      </c>
      <c r="L38" s="27"/>
      <c r="M38" s="149">
        <f>SUM(M28:M37)</f>
        <v>33.6946</v>
      </c>
    </row>
    <row r="39" spans="1:13" ht="43.5" customHeight="1">
      <c r="A39" s="440" t="s">
        <v>190</v>
      </c>
      <c r="B39" s="439">
        <v>150</v>
      </c>
      <c r="C39" s="439">
        <v>31</v>
      </c>
      <c r="D39" s="37" t="s">
        <v>191</v>
      </c>
      <c r="E39" s="23">
        <v>10</v>
      </c>
      <c r="F39" s="23">
        <v>10</v>
      </c>
      <c r="G39" s="23"/>
      <c r="H39" s="23"/>
      <c r="I39" s="23">
        <v>9.2</v>
      </c>
      <c r="J39" s="23"/>
      <c r="K39" s="23">
        <v>36.8</v>
      </c>
      <c r="L39" s="23">
        <v>53.9</v>
      </c>
      <c r="M39" s="152">
        <f>L39*E39/1000</f>
        <v>0.539</v>
      </c>
    </row>
    <row r="40" spans="1:13" ht="43.5" customHeight="1">
      <c r="A40" s="440"/>
      <c r="B40" s="439"/>
      <c r="C40" s="439"/>
      <c r="D40" s="37" t="s">
        <v>98</v>
      </c>
      <c r="E40" s="23">
        <v>8</v>
      </c>
      <c r="F40" s="23">
        <v>8</v>
      </c>
      <c r="G40" s="23"/>
      <c r="H40" s="23"/>
      <c r="I40" s="23">
        <v>7.64</v>
      </c>
      <c r="J40" s="23"/>
      <c r="K40" s="23">
        <v>31.2</v>
      </c>
      <c r="L40" s="23">
        <v>47.95</v>
      </c>
      <c r="M40" s="152">
        <f>L40*E40/1000</f>
        <v>0.3836</v>
      </c>
    </row>
    <row r="41" spans="1:13" ht="43.5" customHeight="1">
      <c r="A41" s="434"/>
      <c r="B41" s="434"/>
      <c r="C41" s="434"/>
      <c r="D41" s="434"/>
      <c r="E41" s="434"/>
      <c r="F41" s="434"/>
      <c r="G41" s="27"/>
      <c r="H41" s="27"/>
      <c r="I41" s="27">
        <f>SUM(I39:I40)</f>
        <v>16.84</v>
      </c>
      <c r="J41" s="27"/>
      <c r="K41" s="27">
        <f>SUM(K39:K40)</f>
        <v>68</v>
      </c>
      <c r="L41" s="27"/>
      <c r="M41" s="149">
        <f>SUM(M39:M40)</f>
        <v>0.9226000000000001</v>
      </c>
    </row>
    <row r="42" spans="1:13" ht="43.5" customHeight="1">
      <c r="A42" s="57" t="s">
        <v>43</v>
      </c>
      <c r="B42" s="46">
        <v>25</v>
      </c>
      <c r="C42" s="46"/>
      <c r="D42" s="41" t="s">
        <v>24</v>
      </c>
      <c r="E42" s="23">
        <v>25</v>
      </c>
      <c r="F42" s="23">
        <v>25</v>
      </c>
      <c r="G42" s="23">
        <v>1.3</v>
      </c>
      <c r="H42" s="23">
        <v>0.3</v>
      </c>
      <c r="I42" s="23">
        <v>11.07</v>
      </c>
      <c r="J42" s="23"/>
      <c r="K42" s="23">
        <v>53.5</v>
      </c>
      <c r="L42" s="23">
        <v>53.16</v>
      </c>
      <c r="M42" s="153">
        <f>L42*E42/1000</f>
        <v>1.329</v>
      </c>
    </row>
    <row r="43" spans="1:13" ht="43.5" customHeight="1">
      <c r="A43" s="435" t="s">
        <v>28</v>
      </c>
      <c r="B43" s="435"/>
      <c r="C43" s="435"/>
      <c r="D43" s="435"/>
      <c r="E43" s="435"/>
      <c r="F43" s="435"/>
      <c r="G43" s="312">
        <f>G27+G38+G41+G42</f>
        <v>22.59</v>
      </c>
      <c r="H43" s="431">
        <f>H27+H38+H41+H42</f>
        <v>15.98</v>
      </c>
      <c r="I43" s="431">
        <f>I27+I38+I41+I42</f>
        <v>67.24000000000001</v>
      </c>
      <c r="J43" s="431">
        <f>J27+J38+J41+J42</f>
        <v>31.96</v>
      </c>
      <c r="K43" s="431">
        <f>K27+K38+K41+K42</f>
        <v>511.96999999999997</v>
      </c>
      <c r="L43" s="312"/>
      <c r="M43" s="292">
        <f>M27+M38+M41+M42</f>
        <v>42.874</v>
      </c>
    </row>
    <row r="44" spans="1:13" ht="43.5" customHeight="1">
      <c r="A44" s="461" t="s">
        <v>25</v>
      </c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3"/>
    </row>
    <row r="45" spans="1:13" ht="43.5" customHeight="1">
      <c r="A45" s="464" t="s">
        <v>309</v>
      </c>
      <c r="B45" s="464">
        <v>90</v>
      </c>
      <c r="C45" s="464">
        <v>62</v>
      </c>
      <c r="D45" s="41" t="s">
        <v>237</v>
      </c>
      <c r="E45" s="23">
        <v>40</v>
      </c>
      <c r="F45" s="23">
        <v>40</v>
      </c>
      <c r="G45" s="23">
        <v>3.72</v>
      </c>
      <c r="H45" s="23">
        <v>0.4</v>
      </c>
      <c r="I45" s="23">
        <v>27.88</v>
      </c>
      <c r="J45" s="23"/>
      <c r="K45" s="23">
        <v>126.8</v>
      </c>
      <c r="L45" s="28">
        <v>32.9</v>
      </c>
      <c r="M45" s="152">
        <f aca="true" t="shared" si="1" ref="M45:M51">L45*E45/1000</f>
        <v>1.316</v>
      </c>
    </row>
    <row r="46" spans="1:13" ht="43.5" customHeight="1">
      <c r="A46" s="465"/>
      <c r="B46" s="465"/>
      <c r="C46" s="465"/>
      <c r="D46" s="41" t="s">
        <v>11</v>
      </c>
      <c r="E46" s="23">
        <v>3</v>
      </c>
      <c r="F46" s="23">
        <v>3</v>
      </c>
      <c r="G46" s="23">
        <v>0.01</v>
      </c>
      <c r="H46" s="23">
        <v>2.35</v>
      </c>
      <c r="I46" s="23">
        <v>0.01</v>
      </c>
      <c r="J46" s="23"/>
      <c r="K46" s="23">
        <v>22.02</v>
      </c>
      <c r="L46" s="28">
        <v>429</v>
      </c>
      <c r="M46" s="152">
        <f t="shared" si="1"/>
        <v>1.287</v>
      </c>
    </row>
    <row r="47" spans="1:13" ht="43.5" customHeight="1">
      <c r="A47" s="465"/>
      <c r="B47" s="465"/>
      <c r="C47" s="465"/>
      <c r="D47" s="41" t="s">
        <v>40</v>
      </c>
      <c r="E47" s="23">
        <v>40</v>
      </c>
      <c r="F47" s="23">
        <v>40</v>
      </c>
      <c r="G47" s="23">
        <v>1.12</v>
      </c>
      <c r="H47" s="23">
        <v>1.28</v>
      </c>
      <c r="I47" s="23">
        <v>1.88</v>
      </c>
      <c r="J47" s="23">
        <v>0.52</v>
      </c>
      <c r="K47" s="23">
        <v>23.6</v>
      </c>
      <c r="L47" s="28">
        <v>40.7</v>
      </c>
      <c r="M47" s="152">
        <f t="shared" si="1"/>
        <v>1.628</v>
      </c>
    </row>
    <row r="48" spans="1:13" ht="43.5" customHeight="1">
      <c r="A48" s="465"/>
      <c r="B48" s="465"/>
      <c r="C48" s="465"/>
      <c r="D48" s="41" t="s">
        <v>164</v>
      </c>
      <c r="E48" s="22">
        <v>5</v>
      </c>
      <c r="F48" s="22">
        <v>4.25</v>
      </c>
      <c r="G48" s="22">
        <v>0.62</v>
      </c>
      <c r="H48" s="22">
        <v>1.25</v>
      </c>
      <c r="I48" s="22">
        <v>0.02</v>
      </c>
      <c r="J48" s="22"/>
      <c r="K48" s="22">
        <v>14.11</v>
      </c>
      <c r="L48" s="28">
        <v>165</v>
      </c>
      <c r="M48" s="152">
        <f t="shared" si="1"/>
        <v>0.825</v>
      </c>
    </row>
    <row r="49" spans="1:13" ht="43.5" customHeight="1">
      <c r="A49" s="465"/>
      <c r="B49" s="465"/>
      <c r="C49" s="465"/>
      <c r="D49" s="41" t="s">
        <v>39</v>
      </c>
      <c r="E49" s="23">
        <v>3</v>
      </c>
      <c r="F49" s="23">
        <v>3</v>
      </c>
      <c r="G49" s="23"/>
      <c r="H49" s="23"/>
      <c r="I49" s="23">
        <v>2.86</v>
      </c>
      <c r="J49" s="23"/>
      <c r="K49" s="23">
        <v>11.7</v>
      </c>
      <c r="L49" s="28">
        <v>47.95</v>
      </c>
      <c r="M49" s="152">
        <f t="shared" si="1"/>
        <v>0.14385000000000003</v>
      </c>
    </row>
    <row r="50" spans="1:13" ht="43.5" customHeight="1">
      <c r="A50" s="465"/>
      <c r="B50" s="465"/>
      <c r="C50" s="465"/>
      <c r="D50" s="404" t="s">
        <v>301</v>
      </c>
      <c r="E50" s="405">
        <v>2</v>
      </c>
      <c r="F50" s="405">
        <v>2</v>
      </c>
      <c r="G50" s="23"/>
      <c r="H50" s="23"/>
      <c r="I50" s="23"/>
      <c r="J50" s="23"/>
      <c r="K50" s="23"/>
      <c r="L50" s="28">
        <v>363</v>
      </c>
      <c r="M50" s="152">
        <f t="shared" si="1"/>
        <v>0.726</v>
      </c>
    </row>
    <row r="51" spans="1:13" ht="43.5" customHeight="1">
      <c r="A51" s="465"/>
      <c r="B51" s="465"/>
      <c r="C51" s="465"/>
      <c r="D51" s="41" t="s">
        <v>17</v>
      </c>
      <c r="E51" s="23">
        <v>5</v>
      </c>
      <c r="F51" s="23">
        <v>5</v>
      </c>
      <c r="G51" s="23"/>
      <c r="H51" s="23">
        <v>4.69</v>
      </c>
      <c r="I51" s="23"/>
      <c r="J51" s="23"/>
      <c r="K51" s="23">
        <v>43.65</v>
      </c>
      <c r="L51" s="28">
        <v>120</v>
      </c>
      <c r="M51" s="152">
        <f t="shared" si="1"/>
        <v>0.6</v>
      </c>
    </row>
    <row r="52" spans="1:13" ht="48.75" customHeight="1">
      <c r="A52" s="466"/>
      <c r="B52" s="466"/>
      <c r="C52" s="466"/>
      <c r="D52" s="41" t="s">
        <v>27</v>
      </c>
      <c r="E52" s="23">
        <v>0.0003</v>
      </c>
      <c r="F52" s="23">
        <v>0.0003</v>
      </c>
      <c r="G52" s="23"/>
      <c r="H52" s="23"/>
      <c r="I52" s="23"/>
      <c r="J52" s="23"/>
      <c r="K52" s="23"/>
      <c r="L52" s="28">
        <v>341</v>
      </c>
      <c r="M52" s="152">
        <f>E52*L52</f>
        <v>0.10229999999999999</v>
      </c>
    </row>
    <row r="53" spans="1:13" ht="8.25" customHeight="1" hidden="1" thickBot="1">
      <c r="A53" s="35"/>
      <c r="B53" s="36"/>
      <c r="C53" s="36"/>
      <c r="D53" s="37"/>
      <c r="E53" s="22"/>
      <c r="F53" s="22"/>
      <c r="G53" s="22"/>
      <c r="H53" s="22"/>
      <c r="I53" s="22"/>
      <c r="J53" s="22"/>
      <c r="K53" s="22"/>
      <c r="L53" s="22"/>
      <c r="M53" s="152">
        <f>L53*E53/1000</f>
        <v>0</v>
      </c>
    </row>
    <row r="54" spans="1:13" ht="43.5" customHeight="1">
      <c r="A54" s="433"/>
      <c r="B54" s="433"/>
      <c r="C54" s="433"/>
      <c r="D54" s="433"/>
      <c r="E54" s="433"/>
      <c r="F54" s="433"/>
      <c r="G54" s="27">
        <f>SUM(G45:G53)</f>
        <v>5.47</v>
      </c>
      <c r="H54" s="27">
        <f>SUM(H45:H53)</f>
        <v>9.97</v>
      </c>
      <c r="I54" s="27">
        <f>SUM(I45:I53)</f>
        <v>32.65</v>
      </c>
      <c r="J54" s="27">
        <f>SUM(J45:J53)</f>
        <v>0.52</v>
      </c>
      <c r="K54" s="27">
        <f>SUM(K45:K53)</f>
        <v>241.87999999999997</v>
      </c>
      <c r="L54" s="27"/>
      <c r="M54" s="149">
        <f>SUM(M45:M53)</f>
        <v>6.628149999999999</v>
      </c>
    </row>
    <row r="55" spans="1:13" s="7" customFormat="1" ht="48" customHeight="1">
      <c r="A55" s="564"/>
      <c r="B55" s="565"/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6"/>
    </row>
    <row r="56" spans="1:13" s="8" customFormat="1" ht="46.5">
      <c r="A56" s="398" t="s">
        <v>223</v>
      </c>
      <c r="B56" s="36">
        <v>100</v>
      </c>
      <c r="C56" s="36"/>
      <c r="D56" s="37" t="s">
        <v>188</v>
      </c>
      <c r="E56" s="68">
        <v>100</v>
      </c>
      <c r="F56" s="22">
        <v>100</v>
      </c>
      <c r="G56" s="22">
        <v>14</v>
      </c>
      <c r="H56" s="22">
        <v>18</v>
      </c>
      <c r="I56" s="22"/>
      <c r="J56" s="22"/>
      <c r="K56" s="22">
        <v>232</v>
      </c>
      <c r="L56" s="22">
        <v>407</v>
      </c>
      <c r="M56" s="149">
        <f>E56*L56/1000</f>
        <v>40.7</v>
      </c>
    </row>
    <row r="57" spans="1:13" ht="43.5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23"/>
      <c r="M57" s="152"/>
    </row>
    <row r="58" spans="1:13" ht="43.5" customHeight="1">
      <c r="A58" s="464" t="s">
        <v>305</v>
      </c>
      <c r="B58" s="464" t="s">
        <v>307</v>
      </c>
      <c r="C58" s="464">
        <v>57</v>
      </c>
      <c r="D58" s="49" t="s">
        <v>90</v>
      </c>
      <c r="E58" s="23">
        <v>8</v>
      </c>
      <c r="F58" s="23">
        <v>8</v>
      </c>
      <c r="G58" s="23"/>
      <c r="H58" s="23"/>
      <c r="I58" s="23">
        <v>7.64</v>
      </c>
      <c r="J58" s="23"/>
      <c r="K58" s="23">
        <v>31.2</v>
      </c>
      <c r="L58" s="47">
        <v>47.95</v>
      </c>
      <c r="M58" s="152">
        <f>L58*E58/1000</f>
        <v>0.3836</v>
      </c>
    </row>
    <row r="59" spans="1:13" ht="43.5" customHeight="1">
      <c r="A59" s="465"/>
      <c r="B59" s="465"/>
      <c r="C59" s="465"/>
      <c r="D59" s="49" t="s">
        <v>306</v>
      </c>
      <c r="E59" s="23">
        <v>7</v>
      </c>
      <c r="F59" s="23">
        <v>7</v>
      </c>
      <c r="G59" s="23"/>
      <c r="H59" s="23"/>
      <c r="I59" s="23"/>
      <c r="J59" s="23"/>
      <c r="K59" s="23"/>
      <c r="L59" s="47">
        <v>132</v>
      </c>
      <c r="M59" s="152">
        <f>L59*E59/1000</f>
        <v>0.924</v>
      </c>
    </row>
    <row r="60" spans="1:13" ht="43.5" customHeight="1">
      <c r="A60" s="466"/>
      <c r="B60" s="466"/>
      <c r="C60" s="466"/>
      <c r="D60" s="37" t="s">
        <v>108</v>
      </c>
      <c r="E60" s="23">
        <v>1</v>
      </c>
      <c r="F60" s="23">
        <v>1</v>
      </c>
      <c r="G60" s="22"/>
      <c r="H60" s="22"/>
      <c r="I60" s="22"/>
      <c r="J60" s="22"/>
      <c r="K60" s="22"/>
      <c r="L60" s="22">
        <v>506</v>
      </c>
      <c r="M60" s="152">
        <f>L60*E60/1000</f>
        <v>0.506</v>
      </c>
    </row>
    <row r="61" spans="1:13" ht="43.5" customHeight="1">
      <c r="A61" s="483"/>
      <c r="B61" s="484"/>
      <c r="C61" s="484"/>
      <c r="D61" s="484"/>
      <c r="E61" s="484"/>
      <c r="F61" s="484"/>
      <c r="G61" s="484"/>
      <c r="H61" s="485"/>
      <c r="I61" s="27">
        <f>SUM(I58:I60)</f>
        <v>7.64</v>
      </c>
      <c r="J61" s="27"/>
      <c r="K61" s="27">
        <f>SUM(K58:K60)</f>
        <v>31.2</v>
      </c>
      <c r="L61" s="46"/>
      <c r="M61" s="149">
        <f>SUM(M58:M60)</f>
        <v>1.8136</v>
      </c>
    </row>
    <row r="62" spans="1:13" ht="43.5" customHeight="1">
      <c r="A62" s="435" t="s">
        <v>30</v>
      </c>
      <c r="B62" s="435"/>
      <c r="C62" s="435"/>
      <c r="D62" s="435"/>
      <c r="E62" s="435"/>
      <c r="F62" s="435"/>
      <c r="G62" s="312">
        <f>G54+G56+G55+G61</f>
        <v>19.47</v>
      </c>
      <c r="H62" s="312">
        <f>H54+H61</f>
        <v>9.97</v>
      </c>
      <c r="I62" s="312">
        <f>I54+I56+I55+I61</f>
        <v>40.29</v>
      </c>
      <c r="J62" s="312">
        <f>J54+J56+J55+J61</f>
        <v>0.52</v>
      </c>
      <c r="K62" s="312">
        <f>K54+K56+K55+K61</f>
        <v>505.08</v>
      </c>
      <c r="L62" s="312"/>
      <c r="M62" s="292">
        <f>M54+M56+M61</f>
        <v>49.14175</v>
      </c>
    </row>
    <row r="63" spans="1:14" ht="43.5" customHeight="1">
      <c r="A63" s="432" t="s">
        <v>31</v>
      </c>
      <c r="B63" s="432"/>
      <c r="C63" s="432"/>
      <c r="D63" s="432"/>
      <c r="E63" s="432"/>
      <c r="F63" s="432"/>
      <c r="G63" s="311">
        <f>G18+G43+G62</f>
        <v>54.339999999999996</v>
      </c>
      <c r="H63" s="311">
        <f>H18+H43+H62</f>
        <v>40.9</v>
      </c>
      <c r="I63" s="298">
        <f>I18+I20+I43+I62</f>
        <v>167.41000000000003</v>
      </c>
      <c r="J63" s="298">
        <f>J18+J20+J43+J62</f>
        <v>102.41000000000001</v>
      </c>
      <c r="K63" s="298">
        <f>K18+K20+K43+K62</f>
        <v>1452.5099999999998</v>
      </c>
      <c r="L63" s="298"/>
      <c r="M63" s="298">
        <f>M18+M20+M43+M62</f>
        <v>121.0206</v>
      </c>
      <c r="N63" s="353"/>
    </row>
    <row r="64" spans="1:12" ht="35.25">
      <c r="A64" s="196"/>
      <c r="B64" s="196"/>
      <c r="C64" s="196"/>
      <c r="D64" s="196"/>
      <c r="E64" s="197"/>
      <c r="F64" s="197"/>
      <c r="G64" s="197"/>
      <c r="H64" s="197"/>
      <c r="I64" s="197"/>
      <c r="J64" s="197"/>
      <c r="K64" s="197"/>
      <c r="L64" s="197"/>
    </row>
    <row r="66" spans="5:13" ht="47.25" customHeight="1">
      <c r="E66" s="7"/>
      <c r="F66" s="7"/>
      <c r="G66" s="7"/>
      <c r="H66" s="7"/>
      <c r="I66" s="7"/>
      <c r="J66" s="7"/>
      <c r="K66" s="7"/>
      <c r="L66" s="7"/>
      <c r="M66" s="7"/>
    </row>
    <row r="67" spans="5:13" ht="36">
      <c r="E67" s="7"/>
      <c r="F67" s="7"/>
      <c r="G67" s="7"/>
      <c r="H67" s="7"/>
      <c r="I67" s="7"/>
      <c r="J67" s="7"/>
      <c r="K67" s="7"/>
      <c r="L67" s="7"/>
      <c r="M67" s="7"/>
    </row>
    <row r="68" spans="5:13" ht="36">
      <c r="E68" s="7"/>
      <c r="F68" s="7"/>
      <c r="G68" s="7"/>
      <c r="H68" s="7"/>
      <c r="I68" s="7"/>
      <c r="J68" s="7"/>
      <c r="K68" s="7"/>
      <c r="L68" s="7"/>
      <c r="M68" s="7"/>
    </row>
    <row r="69" spans="5:13" ht="36">
      <c r="E69" s="7"/>
      <c r="F69" s="7"/>
      <c r="G69" s="7"/>
      <c r="H69" s="7"/>
      <c r="I69" s="7"/>
      <c r="J69" s="7"/>
      <c r="K69" s="7"/>
      <c r="L69" s="7"/>
      <c r="M69" s="7"/>
    </row>
  </sheetData>
  <sheetProtection/>
  <mergeCells count="42">
    <mergeCell ref="A19:M19"/>
    <mergeCell ref="A44:M44"/>
    <mergeCell ref="A28:A37"/>
    <mergeCell ref="B28:B37"/>
    <mergeCell ref="A38:F38"/>
    <mergeCell ref="A22:A26"/>
    <mergeCell ref="B22:B26"/>
    <mergeCell ref="C22:C26"/>
    <mergeCell ref="A27:F27"/>
    <mergeCell ref="A58:A60"/>
    <mergeCell ref="A57:K57"/>
    <mergeCell ref="A21:M21"/>
    <mergeCell ref="A14:A16"/>
    <mergeCell ref="B58:B60"/>
    <mergeCell ref="A63:F63"/>
    <mergeCell ref="A41:F41"/>
    <mergeCell ref="A43:F43"/>
    <mergeCell ref="A54:F54"/>
    <mergeCell ref="A55:M55"/>
    <mergeCell ref="A62:F62"/>
    <mergeCell ref="A61:H61"/>
    <mergeCell ref="C45:C52"/>
    <mergeCell ref="A5:A8"/>
    <mergeCell ref="B10:B12"/>
    <mergeCell ref="A39:A40"/>
    <mergeCell ref="C58:C60"/>
    <mergeCell ref="C39:C40"/>
    <mergeCell ref="A45:A52"/>
    <mergeCell ref="B45:B52"/>
    <mergeCell ref="C10:C12"/>
    <mergeCell ref="C14:C16"/>
    <mergeCell ref="B14:B16"/>
    <mergeCell ref="A13:F13"/>
    <mergeCell ref="C5:C8"/>
    <mergeCell ref="C28:C37"/>
    <mergeCell ref="B39:B40"/>
    <mergeCell ref="A4:K4"/>
    <mergeCell ref="A9:F9"/>
    <mergeCell ref="A18:F18"/>
    <mergeCell ref="A10:A12"/>
    <mergeCell ref="B5:B8"/>
    <mergeCell ref="A17:F17"/>
  </mergeCells>
  <printOptions/>
  <pageMargins left="0.7" right="0.7" top="0.75" bottom="0.75" header="0.3" footer="0.3"/>
  <pageSetup horizontalDpi="600" verticalDpi="600" orientation="portrait" paperSize="9" scale="2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68"/>
  <sheetViews>
    <sheetView view="pageBreakPreview" zoomScale="25" zoomScaleNormal="89" zoomScaleSheetLayoutView="25" zoomScalePageLayoutView="0" workbookViewId="0" topLeftCell="A1">
      <selection activeCell="M47" sqref="M47"/>
    </sheetView>
  </sheetViews>
  <sheetFormatPr defaultColWidth="9.140625" defaultRowHeight="15"/>
  <cols>
    <col min="1" max="1" width="72.421875" style="209" customWidth="1"/>
    <col min="2" max="2" width="31.140625" style="209" customWidth="1"/>
    <col min="3" max="3" width="28.421875" style="209" customWidth="1"/>
    <col min="4" max="4" width="69.140625" style="211" customWidth="1"/>
    <col min="5" max="5" width="29.28125" style="212" customWidth="1"/>
    <col min="6" max="6" width="27.8515625" style="212" customWidth="1"/>
    <col min="7" max="7" width="19.8515625" style="212" customWidth="1"/>
    <col min="8" max="8" width="22.57421875" style="212" customWidth="1"/>
    <col min="9" max="10" width="19.421875" style="212" customWidth="1"/>
    <col min="11" max="11" width="29.28125" style="212" customWidth="1"/>
    <col min="12" max="12" width="24.7109375" style="212" customWidth="1"/>
    <col min="13" max="13" width="20.57421875" style="211" customWidth="1"/>
  </cols>
  <sheetData>
    <row r="2" spans="1:13" ht="35.25">
      <c r="A2" s="73"/>
      <c r="B2" s="64"/>
      <c r="C2" s="64"/>
      <c r="D2" s="71" t="s">
        <v>176</v>
      </c>
      <c r="E2" s="64"/>
      <c r="F2" s="64"/>
      <c r="G2" s="64"/>
      <c r="H2" s="64"/>
      <c r="I2" s="64"/>
      <c r="J2" s="64"/>
      <c r="K2" s="71" t="s">
        <v>338</v>
      </c>
      <c r="L2" s="71"/>
      <c r="M2" s="139"/>
    </row>
    <row r="3" spans="1:13" ht="35.25">
      <c r="A3" s="73"/>
      <c r="C3" s="64"/>
      <c r="D3" s="64" t="s">
        <v>154</v>
      </c>
      <c r="E3" s="64"/>
      <c r="F3" s="64"/>
      <c r="G3" s="64"/>
      <c r="H3" s="64"/>
      <c r="I3" s="64"/>
      <c r="J3" s="64"/>
      <c r="K3" s="64"/>
      <c r="L3" s="64"/>
      <c r="M3" s="139"/>
    </row>
    <row r="4" spans="1:13" ht="96" customHeight="1">
      <c r="A4" s="46" t="s">
        <v>0</v>
      </c>
      <c r="B4" s="46" t="s">
        <v>1</v>
      </c>
      <c r="C4" s="36" t="s">
        <v>236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235</v>
      </c>
      <c r="K4" s="36" t="s">
        <v>8</v>
      </c>
      <c r="L4" s="36" t="s">
        <v>220</v>
      </c>
      <c r="M4" s="132" t="s">
        <v>205</v>
      </c>
    </row>
    <row r="5" spans="1:13" ht="45.75" customHeight="1">
      <c r="A5" s="451" t="s">
        <v>9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27"/>
      <c r="M5" s="28"/>
    </row>
    <row r="6" spans="1:13" ht="45.75" customHeight="1">
      <c r="A6" s="440" t="s">
        <v>266</v>
      </c>
      <c r="B6" s="439">
        <v>150</v>
      </c>
      <c r="C6" s="464">
        <v>44</v>
      </c>
      <c r="D6" s="41" t="s">
        <v>265</v>
      </c>
      <c r="E6" s="61">
        <v>30</v>
      </c>
      <c r="F6" s="23">
        <v>30</v>
      </c>
      <c r="G6" s="23">
        <v>3.45</v>
      </c>
      <c r="H6" s="23">
        <v>0.98</v>
      </c>
      <c r="I6" s="23">
        <v>0.5</v>
      </c>
      <c r="J6" s="23"/>
      <c r="K6" s="23">
        <v>103.4</v>
      </c>
      <c r="L6" s="23">
        <v>26.4</v>
      </c>
      <c r="M6" s="152">
        <f>L6*E6/1000</f>
        <v>0.792</v>
      </c>
    </row>
    <row r="7" spans="1:13" ht="45.75" customHeight="1">
      <c r="A7" s="456"/>
      <c r="B7" s="456"/>
      <c r="C7" s="465"/>
      <c r="D7" s="41" t="s">
        <v>11</v>
      </c>
      <c r="E7" s="22">
        <v>5</v>
      </c>
      <c r="F7" s="22">
        <v>5</v>
      </c>
      <c r="G7" s="22">
        <v>0.02</v>
      </c>
      <c r="H7" s="22">
        <v>3.92</v>
      </c>
      <c r="I7" s="22">
        <v>0.02</v>
      </c>
      <c r="J7" s="22"/>
      <c r="K7" s="22">
        <v>36.7</v>
      </c>
      <c r="L7" s="22">
        <v>429</v>
      </c>
      <c r="M7" s="152">
        <f>L7*E7/1000</f>
        <v>2.145</v>
      </c>
    </row>
    <row r="8" spans="1:13" ht="45.75" customHeight="1">
      <c r="A8" s="456"/>
      <c r="B8" s="456"/>
      <c r="C8" s="465"/>
      <c r="D8" s="41" t="s">
        <v>23</v>
      </c>
      <c r="E8" s="23">
        <v>100</v>
      </c>
      <c r="F8" s="23">
        <v>100</v>
      </c>
      <c r="G8" s="23">
        <v>2.8</v>
      </c>
      <c r="H8" s="23">
        <v>3.2</v>
      </c>
      <c r="I8" s="23">
        <v>4.7</v>
      </c>
      <c r="J8" s="23">
        <v>1.3</v>
      </c>
      <c r="K8" s="23">
        <v>59</v>
      </c>
      <c r="L8" s="23">
        <v>40.7</v>
      </c>
      <c r="M8" s="152">
        <f>L8*E8/1000</f>
        <v>4.07</v>
      </c>
    </row>
    <row r="9" spans="1:13" ht="45.75" customHeight="1">
      <c r="A9" s="456"/>
      <c r="B9" s="456"/>
      <c r="C9" s="466"/>
      <c r="D9" s="41" t="s">
        <v>39</v>
      </c>
      <c r="E9" s="23">
        <v>5</v>
      </c>
      <c r="F9" s="23">
        <v>5</v>
      </c>
      <c r="G9" s="23"/>
      <c r="H9" s="23"/>
      <c r="I9" s="23">
        <v>4.99</v>
      </c>
      <c r="J9" s="23"/>
      <c r="K9" s="23">
        <v>18.95</v>
      </c>
      <c r="L9" s="23">
        <v>47.95</v>
      </c>
      <c r="M9" s="152">
        <f>L9*E9/1000</f>
        <v>0.23975</v>
      </c>
    </row>
    <row r="10" spans="1:13" ht="45.75" customHeight="1">
      <c r="A10" s="433"/>
      <c r="B10" s="433"/>
      <c r="C10" s="433"/>
      <c r="D10" s="433"/>
      <c r="E10" s="433"/>
      <c r="F10" s="433"/>
      <c r="G10" s="27">
        <f>SUM(G6:G9)</f>
        <v>6.27</v>
      </c>
      <c r="H10" s="27">
        <f>SUM(H6:H9)</f>
        <v>8.100000000000001</v>
      </c>
      <c r="I10" s="27">
        <f>SUM(I6:I9)</f>
        <v>10.21</v>
      </c>
      <c r="J10" s="27">
        <f>SUM(J6:J9)</f>
        <v>1.3</v>
      </c>
      <c r="K10" s="27">
        <f>SUM(K6:K9)</f>
        <v>218.05</v>
      </c>
      <c r="L10" s="27"/>
      <c r="M10" s="149">
        <f>SUM(M6:M9)</f>
        <v>7.2467500000000005</v>
      </c>
    </row>
    <row r="11" spans="1:13" ht="45.75" customHeight="1">
      <c r="A11" s="440" t="s">
        <v>204</v>
      </c>
      <c r="B11" s="452" t="s">
        <v>244</v>
      </c>
      <c r="C11" s="452"/>
      <c r="D11" s="37" t="s">
        <v>45</v>
      </c>
      <c r="E11" s="22">
        <v>35</v>
      </c>
      <c r="F11" s="22">
        <v>35</v>
      </c>
      <c r="G11" s="22">
        <v>2.49</v>
      </c>
      <c r="H11" s="22">
        <v>0.39</v>
      </c>
      <c r="I11" s="22">
        <v>16.24</v>
      </c>
      <c r="J11" s="22"/>
      <c r="K11" s="22">
        <v>80.15</v>
      </c>
      <c r="L11" s="22">
        <v>60.18</v>
      </c>
      <c r="M11" s="152">
        <f>L11*E11/1000</f>
        <v>2.1063</v>
      </c>
    </row>
    <row r="12" spans="1:13" ht="45.75" customHeight="1">
      <c r="A12" s="456"/>
      <c r="B12" s="451"/>
      <c r="C12" s="452"/>
      <c r="D12" s="37" t="s">
        <v>203</v>
      </c>
      <c r="E12" s="61">
        <v>10</v>
      </c>
      <c r="F12" s="23">
        <v>10</v>
      </c>
      <c r="G12" s="23">
        <v>2.6</v>
      </c>
      <c r="H12" s="23">
        <v>2.58</v>
      </c>
      <c r="I12" s="23"/>
      <c r="J12" s="23">
        <v>0.26</v>
      </c>
      <c r="K12" s="23">
        <v>33.8</v>
      </c>
      <c r="L12" s="23">
        <v>418</v>
      </c>
      <c r="M12" s="152">
        <f>L12*E12/1000</f>
        <v>4.18</v>
      </c>
    </row>
    <row r="13" spans="1:13" ht="45.75" customHeight="1">
      <c r="A13" s="456"/>
      <c r="B13" s="451"/>
      <c r="C13" s="452"/>
      <c r="D13" s="37" t="s">
        <v>97</v>
      </c>
      <c r="E13" s="22">
        <v>8</v>
      </c>
      <c r="F13" s="22">
        <v>8</v>
      </c>
      <c r="G13" s="22">
        <v>0.03</v>
      </c>
      <c r="H13" s="22">
        <v>6.28</v>
      </c>
      <c r="I13" s="22">
        <v>0.04</v>
      </c>
      <c r="J13" s="22"/>
      <c r="K13" s="22">
        <v>58.72</v>
      </c>
      <c r="L13" s="23">
        <v>429</v>
      </c>
      <c r="M13" s="152">
        <f>L13*E13/1000</f>
        <v>3.432</v>
      </c>
    </row>
    <row r="14" spans="1:13" ht="45.75" customHeight="1">
      <c r="A14" s="433"/>
      <c r="B14" s="433"/>
      <c r="C14" s="433"/>
      <c r="D14" s="433"/>
      <c r="E14" s="433"/>
      <c r="F14" s="433"/>
      <c r="G14" s="27">
        <f>SUM(G11:G13)</f>
        <v>5.12</v>
      </c>
      <c r="H14" s="27">
        <f>SUM(H11:H13)</f>
        <v>9.25</v>
      </c>
      <c r="I14" s="27">
        <f>SUM(I11:I13)</f>
        <v>16.279999999999998</v>
      </c>
      <c r="J14" s="27">
        <f>SUM(J11:J13)</f>
        <v>0.26</v>
      </c>
      <c r="K14" s="27">
        <f>SUM(K11:K13)</f>
        <v>172.67000000000002</v>
      </c>
      <c r="L14" s="27"/>
      <c r="M14" s="149">
        <f>SUM(M11:M13)</f>
        <v>9.7183</v>
      </c>
    </row>
    <row r="15" spans="1:13" ht="45.75" customHeight="1">
      <c r="A15" s="440" t="s">
        <v>226</v>
      </c>
      <c r="B15" s="439">
        <v>200</v>
      </c>
      <c r="C15" s="439">
        <v>16</v>
      </c>
      <c r="D15" s="37" t="s">
        <v>226</v>
      </c>
      <c r="E15" s="23">
        <v>1</v>
      </c>
      <c r="F15" s="23">
        <v>1</v>
      </c>
      <c r="G15" s="23"/>
      <c r="H15" s="23"/>
      <c r="I15" s="23">
        <v>0.64</v>
      </c>
      <c r="J15" s="23"/>
      <c r="K15" s="23">
        <v>2.94</v>
      </c>
      <c r="L15" s="23">
        <v>1100</v>
      </c>
      <c r="M15" s="152">
        <f>L15*E15/1000</f>
        <v>1.1</v>
      </c>
    </row>
    <row r="16" spans="1:13" ht="45.75" customHeight="1">
      <c r="A16" s="456"/>
      <c r="B16" s="456"/>
      <c r="C16" s="439"/>
      <c r="D16" s="37" t="s">
        <v>90</v>
      </c>
      <c r="E16" s="22">
        <v>12</v>
      </c>
      <c r="F16" s="22">
        <v>12</v>
      </c>
      <c r="G16" s="22"/>
      <c r="H16" s="22"/>
      <c r="I16" s="22">
        <v>11.4</v>
      </c>
      <c r="J16" s="22"/>
      <c r="K16" s="22">
        <v>46.8</v>
      </c>
      <c r="L16" s="22">
        <v>47.95</v>
      </c>
      <c r="M16" s="152">
        <f>L16*E16/1000</f>
        <v>0.5754000000000001</v>
      </c>
    </row>
    <row r="17" spans="1:13" ht="45.75" customHeight="1">
      <c r="A17" s="456"/>
      <c r="B17" s="456"/>
      <c r="C17" s="439"/>
      <c r="D17" s="37" t="s">
        <v>88</v>
      </c>
      <c r="E17" s="23">
        <v>100</v>
      </c>
      <c r="F17" s="23">
        <v>100</v>
      </c>
      <c r="G17" s="23">
        <v>2.8</v>
      </c>
      <c r="H17" s="23">
        <v>3.2</v>
      </c>
      <c r="I17" s="23">
        <v>4.7</v>
      </c>
      <c r="J17" s="23">
        <v>1.3</v>
      </c>
      <c r="K17" s="23">
        <v>59</v>
      </c>
      <c r="L17" s="23">
        <v>40.7</v>
      </c>
      <c r="M17" s="152">
        <f>L17*E17/1000</f>
        <v>4.07</v>
      </c>
    </row>
    <row r="18" spans="1:13" ht="45.75" customHeight="1">
      <c r="A18" s="433"/>
      <c r="B18" s="433"/>
      <c r="C18" s="433"/>
      <c r="D18" s="433"/>
      <c r="E18" s="433"/>
      <c r="F18" s="433"/>
      <c r="G18" s="27">
        <f>SUM(G17:G17)</f>
        <v>2.8</v>
      </c>
      <c r="H18" s="27">
        <f>SUM(H17:H17)</f>
        <v>3.2</v>
      </c>
      <c r="I18" s="27">
        <f>I15+I16+I17</f>
        <v>16.740000000000002</v>
      </c>
      <c r="J18" s="27">
        <f>J15+J16+J17</f>
        <v>1.3</v>
      </c>
      <c r="K18" s="27">
        <f>K15+K16+K17</f>
        <v>108.74</v>
      </c>
      <c r="L18" s="27"/>
      <c r="M18" s="149">
        <f>M15+M16+M17</f>
        <v>5.7454</v>
      </c>
    </row>
    <row r="19" spans="1:13" ht="45.75" customHeight="1">
      <c r="A19" s="435" t="s">
        <v>29</v>
      </c>
      <c r="B19" s="435"/>
      <c r="C19" s="435"/>
      <c r="D19" s="435"/>
      <c r="E19" s="435"/>
      <c r="F19" s="435"/>
      <c r="G19" s="312">
        <f>G21+G10+G14+G18</f>
        <v>15</v>
      </c>
      <c r="H19" s="312">
        <f>H21+H10+H14+H18</f>
        <v>20.673</v>
      </c>
      <c r="I19" s="312">
        <f>I21+I10+I14+I18</f>
        <v>48.32</v>
      </c>
      <c r="J19" s="312">
        <f>J21+J10+J14+J18</f>
        <v>40.65999999999999</v>
      </c>
      <c r="K19" s="312">
        <f>K21+K10+K14+K18</f>
        <v>524.66</v>
      </c>
      <c r="L19" s="312"/>
      <c r="M19" s="292">
        <f>M10+M14+M18</f>
        <v>22.710449999999998</v>
      </c>
    </row>
    <row r="20" spans="1:13" ht="45.75" customHeight="1">
      <c r="A20" s="451" t="s">
        <v>14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177"/>
      <c r="M20" s="152"/>
    </row>
    <row r="21" spans="1:14" s="8" customFormat="1" ht="57" customHeight="1">
      <c r="A21" s="399" t="s">
        <v>10</v>
      </c>
      <c r="B21" s="402">
        <v>90</v>
      </c>
      <c r="C21" s="402"/>
      <c r="D21" s="398" t="s">
        <v>95</v>
      </c>
      <c r="E21" s="402">
        <v>90</v>
      </c>
      <c r="F21" s="402">
        <v>63</v>
      </c>
      <c r="G21" s="402">
        <v>0.81</v>
      </c>
      <c r="H21" s="402">
        <v>0.123</v>
      </c>
      <c r="I21" s="402">
        <v>5.09</v>
      </c>
      <c r="J21" s="402">
        <v>37.8</v>
      </c>
      <c r="K21" s="402">
        <v>25.2</v>
      </c>
      <c r="L21" s="407">
        <v>110</v>
      </c>
      <c r="M21" s="403">
        <f>E21*L21/1000</f>
        <v>9.9</v>
      </c>
      <c r="N21" s="400"/>
    </row>
    <row r="22" spans="1:14" s="8" customFormat="1" ht="57" customHeight="1">
      <c r="A22" s="448" t="s">
        <v>315</v>
      </c>
      <c r="B22" s="449"/>
      <c r="C22" s="449"/>
      <c r="D22" s="449"/>
      <c r="E22" s="449"/>
      <c r="F22" s="450"/>
      <c r="G22" s="307">
        <f>G21</f>
        <v>0.81</v>
      </c>
      <c r="H22" s="307">
        <f>H21</f>
        <v>0.123</v>
      </c>
      <c r="I22" s="307">
        <f>I21</f>
        <v>5.09</v>
      </c>
      <c r="J22" s="307">
        <f>J21</f>
        <v>37.8</v>
      </c>
      <c r="K22" s="307">
        <f>K21</f>
        <v>25.2</v>
      </c>
      <c r="L22" s="307"/>
      <c r="M22" s="293">
        <f>M21</f>
        <v>9.9</v>
      </c>
      <c r="N22" s="400"/>
    </row>
    <row r="23" spans="1:13" ht="37.5" customHeight="1">
      <c r="A23" s="451" t="s">
        <v>16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27"/>
      <c r="M23" s="152"/>
    </row>
    <row r="24" spans="1:13" ht="39.75" customHeight="1">
      <c r="A24" s="445" t="s">
        <v>197</v>
      </c>
      <c r="B24" s="464">
        <v>200</v>
      </c>
      <c r="C24" s="464">
        <v>20</v>
      </c>
      <c r="D24" s="37" t="s">
        <v>128</v>
      </c>
      <c r="E24" s="22">
        <v>12</v>
      </c>
      <c r="F24" s="22">
        <v>12</v>
      </c>
      <c r="G24" s="22">
        <v>1.15</v>
      </c>
      <c r="H24" s="22">
        <v>0.33</v>
      </c>
      <c r="I24" s="22">
        <v>6.65</v>
      </c>
      <c r="J24" s="22"/>
      <c r="K24" s="22">
        <v>34.8</v>
      </c>
      <c r="L24" s="22">
        <v>41.8</v>
      </c>
      <c r="M24" s="152">
        <f>L24*E24/1000</f>
        <v>0.5015999999999999</v>
      </c>
    </row>
    <row r="25" spans="1:13" ht="39.75" customHeight="1">
      <c r="A25" s="446"/>
      <c r="B25" s="465"/>
      <c r="C25" s="465"/>
      <c r="D25" s="37" t="s">
        <v>129</v>
      </c>
      <c r="E25" s="47">
        <v>12</v>
      </c>
      <c r="F25" s="47">
        <v>12</v>
      </c>
      <c r="G25" s="47">
        <v>2.42</v>
      </c>
      <c r="H25" s="47">
        <v>0.12</v>
      </c>
      <c r="I25" s="47"/>
      <c r="J25" s="47"/>
      <c r="K25" s="47">
        <v>12.72</v>
      </c>
      <c r="L25" s="22">
        <v>429</v>
      </c>
      <c r="M25" s="152">
        <f>L25*E25/1000</f>
        <v>5.148</v>
      </c>
    </row>
    <row r="26" spans="1:13" ht="39.75" customHeight="1">
      <c r="A26" s="446"/>
      <c r="B26" s="465"/>
      <c r="C26" s="465"/>
      <c r="D26" s="37" t="s">
        <v>110</v>
      </c>
      <c r="E26" s="22">
        <v>60</v>
      </c>
      <c r="F26" s="22">
        <v>42</v>
      </c>
      <c r="G26" s="22">
        <v>0.58</v>
      </c>
      <c r="H26" s="22">
        <v>0.16</v>
      </c>
      <c r="I26" s="22">
        <v>6.84</v>
      </c>
      <c r="J26" s="22">
        <v>8.64</v>
      </c>
      <c r="K26" s="22">
        <v>33.6</v>
      </c>
      <c r="L26" s="22">
        <v>17.6</v>
      </c>
      <c r="M26" s="152">
        <f>L26*E26/1000</f>
        <v>1.056</v>
      </c>
    </row>
    <row r="27" spans="1:13" ht="39.75" customHeight="1">
      <c r="A27" s="446"/>
      <c r="B27" s="465"/>
      <c r="C27" s="465"/>
      <c r="D27" s="37" t="s">
        <v>113</v>
      </c>
      <c r="E27" s="22">
        <v>10</v>
      </c>
      <c r="F27" s="22">
        <v>8</v>
      </c>
      <c r="G27" s="22">
        <v>0.11</v>
      </c>
      <c r="H27" s="22"/>
      <c r="I27" s="22">
        <v>0.73</v>
      </c>
      <c r="J27" s="22">
        <v>0.84</v>
      </c>
      <c r="K27" s="22">
        <v>3.3</v>
      </c>
      <c r="L27" s="151">
        <v>26.4</v>
      </c>
      <c r="M27" s="152">
        <f>L27*E27/1000</f>
        <v>0.264</v>
      </c>
    </row>
    <row r="28" spans="1:13" ht="39.75" customHeight="1">
      <c r="A28" s="447"/>
      <c r="B28" s="466"/>
      <c r="C28" s="466"/>
      <c r="D28" s="37" t="s">
        <v>111</v>
      </c>
      <c r="E28" s="22">
        <v>15</v>
      </c>
      <c r="F28" s="22">
        <v>12</v>
      </c>
      <c r="G28" s="22">
        <v>0.03</v>
      </c>
      <c r="H28" s="22"/>
      <c r="I28" s="22">
        <v>0.87</v>
      </c>
      <c r="J28" s="22">
        <v>0.6</v>
      </c>
      <c r="K28" s="22">
        <v>4.1</v>
      </c>
      <c r="L28" s="22">
        <v>22</v>
      </c>
      <c r="M28" s="152">
        <f>L28*E28/1000</f>
        <v>0.33</v>
      </c>
    </row>
    <row r="29" spans="1:13" ht="39.75" customHeight="1">
      <c r="A29" s="498"/>
      <c r="B29" s="498"/>
      <c r="C29" s="498"/>
      <c r="D29" s="498"/>
      <c r="E29" s="498"/>
      <c r="F29" s="498"/>
      <c r="G29" s="46">
        <f>SUM(G24:G28)</f>
        <v>4.29</v>
      </c>
      <c r="H29" s="46">
        <f>SUM(H24:H28)</f>
        <v>0.61</v>
      </c>
      <c r="I29" s="46">
        <f>SUM(I24:I28)</f>
        <v>15.09</v>
      </c>
      <c r="J29" s="46">
        <f>SUM(J24:J28)</f>
        <v>10.08</v>
      </c>
      <c r="K29" s="46">
        <f>SUM(K24:K28)</f>
        <v>88.52</v>
      </c>
      <c r="L29" s="46"/>
      <c r="M29" s="149">
        <f>SUM(M24:M28)</f>
        <v>7.2996</v>
      </c>
    </row>
    <row r="30" spans="1:13" ht="45.75" customHeight="1">
      <c r="A30" s="483"/>
      <c r="B30" s="484"/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5"/>
    </row>
    <row r="31" spans="1:13" ht="45.75" customHeight="1">
      <c r="A31" s="454" t="s">
        <v>47</v>
      </c>
      <c r="B31" s="452" t="s">
        <v>252</v>
      </c>
      <c r="C31" s="452" t="s">
        <v>239</v>
      </c>
      <c r="D31" s="41" t="s">
        <v>18</v>
      </c>
      <c r="E31" s="61">
        <v>60</v>
      </c>
      <c r="F31" s="23">
        <v>60</v>
      </c>
      <c r="G31" s="23">
        <v>12</v>
      </c>
      <c r="H31" s="23">
        <v>5.88</v>
      </c>
      <c r="I31" s="23"/>
      <c r="J31" s="23"/>
      <c r="K31" s="23">
        <v>97.2</v>
      </c>
      <c r="L31" s="23">
        <v>429</v>
      </c>
      <c r="M31" s="152">
        <f>E31*L31/1000</f>
        <v>25.74</v>
      </c>
    </row>
    <row r="32" spans="1:13" ht="45.75" customHeight="1">
      <c r="A32" s="454"/>
      <c r="B32" s="452"/>
      <c r="C32" s="452"/>
      <c r="D32" s="41" t="s">
        <v>168</v>
      </c>
      <c r="E32" s="22">
        <v>5</v>
      </c>
      <c r="F32" s="22">
        <v>4.25</v>
      </c>
      <c r="G32" s="22">
        <v>0.62</v>
      </c>
      <c r="H32" s="22">
        <v>1.25</v>
      </c>
      <c r="I32" s="22">
        <v>0.02</v>
      </c>
      <c r="J32" s="22"/>
      <c r="K32" s="22">
        <v>14.11</v>
      </c>
      <c r="L32" s="22">
        <v>165</v>
      </c>
      <c r="M32" s="152">
        <f aca="true" t="shared" si="0" ref="M32:M40">E32*L32/1000</f>
        <v>0.825</v>
      </c>
    </row>
    <row r="33" spans="1:13" ht="45.75" customHeight="1">
      <c r="A33" s="454"/>
      <c r="B33" s="452"/>
      <c r="C33" s="452"/>
      <c r="D33" s="41" t="s">
        <v>245</v>
      </c>
      <c r="E33" s="22">
        <v>5</v>
      </c>
      <c r="F33" s="22">
        <v>4</v>
      </c>
      <c r="G33" s="22">
        <v>0.07</v>
      </c>
      <c r="H33" s="22"/>
      <c r="I33" s="22">
        <v>0.38</v>
      </c>
      <c r="J33" s="22">
        <v>0.43</v>
      </c>
      <c r="K33" s="22">
        <v>1.72</v>
      </c>
      <c r="L33" s="22">
        <v>26.4</v>
      </c>
      <c r="M33" s="152">
        <f t="shared" si="0"/>
        <v>0.132</v>
      </c>
    </row>
    <row r="34" spans="1:13" ht="45.75" customHeight="1">
      <c r="A34" s="454"/>
      <c r="B34" s="452"/>
      <c r="C34" s="452"/>
      <c r="D34" s="41" t="s">
        <v>11</v>
      </c>
      <c r="E34" s="23">
        <v>6</v>
      </c>
      <c r="F34" s="23">
        <v>6</v>
      </c>
      <c r="G34" s="23">
        <v>0.02</v>
      </c>
      <c r="H34" s="23">
        <v>4.71</v>
      </c>
      <c r="I34" s="23">
        <v>0.03</v>
      </c>
      <c r="J34" s="23"/>
      <c r="K34" s="23">
        <v>44.04</v>
      </c>
      <c r="L34" s="23">
        <v>429</v>
      </c>
      <c r="M34" s="152">
        <f t="shared" si="0"/>
        <v>2.574</v>
      </c>
    </row>
    <row r="35" spans="1:13" ht="45.75" customHeight="1">
      <c r="A35" s="454"/>
      <c r="B35" s="452"/>
      <c r="C35" s="452"/>
      <c r="D35" s="41" t="s">
        <v>40</v>
      </c>
      <c r="E35" s="23">
        <v>40</v>
      </c>
      <c r="F35" s="23">
        <v>40</v>
      </c>
      <c r="G35" s="23">
        <v>1.12</v>
      </c>
      <c r="H35" s="23">
        <v>1.28</v>
      </c>
      <c r="I35" s="23">
        <v>1.88</v>
      </c>
      <c r="J35" s="23">
        <v>0.52</v>
      </c>
      <c r="K35" s="23">
        <v>23.6</v>
      </c>
      <c r="L35" s="23">
        <v>40.7</v>
      </c>
      <c r="M35" s="152">
        <f t="shared" si="0"/>
        <v>1.628</v>
      </c>
    </row>
    <row r="36" spans="1:13" ht="45.75" customHeight="1">
      <c r="A36" s="454"/>
      <c r="B36" s="452"/>
      <c r="C36" s="452"/>
      <c r="D36" s="41" t="s">
        <v>12</v>
      </c>
      <c r="E36" s="23">
        <v>15</v>
      </c>
      <c r="F36" s="23">
        <v>15</v>
      </c>
      <c r="G36" s="23">
        <v>1.18</v>
      </c>
      <c r="H36" s="23">
        <v>0.15</v>
      </c>
      <c r="I36" s="23">
        <v>7.2</v>
      </c>
      <c r="J36" s="23"/>
      <c r="K36" s="23">
        <v>35.8</v>
      </c>
      <c r="L36" s="23">
        <v>60.18</v>
      </c>
      <c r="M36" s="152">
        <f t="shared" si="0"/>
        <v>0.9027000000000001</v>
      </c>
    </row>
    <row r="37" spans="1:13" ht="45.75" customHeight="1">
      <c r="A37" s="454"/>
      <c r="B37" s="452"/>
      <c r="C37" s="452"/>
      <c r="D37" s="41" t="s">
        <v>23</v>
      </c>
      <c r="E37" s="23">
        <v>10</v>
      </c>
      <c r="F37" s="23">
        <v>10</v>
      </c>
      <c r="G37" s="23">
        <v>0.28</v>
      </c>
      <c r="H37" s="23">
        <v>0.32</v>
      </c>
      <c r="I37" s="23">
        <v>0.47</v>
      </c>
      <c r="J37" s="23">
        <v>0.13</v>
      </c>
      <c r="K37" s="23">
        <v>5.9</v>
      </c>
      <c r="L37" s="23">
        <v>40.7</v>
      </c>
      <c r="M37" s="152">
        <f t="shared" si="0"/>
        <v>0.407</v>
      </c>
    </row>
    <row r="38" spans="1:13" ht="45.75" customHeight="1">
      <c r="A38" s="454"/>
      <c r="B38" s="452"/>
      <c r="C38" s="452"/>
      <c r="D38" s="41" t="s">
        <v>17</v>
      </c>
      <c r="E38" s="23">
        <v>4</v>
      </c>
      <c r="F38" s="23">
        <v>4</v>
      </c>
      <c r="G38" s="23"/>
      <c r="H38" s="23">
        <v>3.75</v>
      </c>
      <c r="I38" s="23"/>
      <c r="J38" s="23"/>
      <c r="K38" s="23">
        <v>34.92</v>
      </c>
      <c r="L38" s="23">
        <v>120</v>
      </c>
      <c r="M38" s="152">
        <f t="shared" si="0"/>
        <v>0.48</v>
      </c>
    </row>
    <row r="39" spans="1:13" ht="45.75" customHeight="1">
      <c r="A39" s="454"/>
      <c r="B39" s="452"/>
      <c r="C39" s="452"/>
      <c r="D39" s="41" t="s">
        <v>230</v>
      </c>
      <c r="E39" s="61">
        <v>3</v>
      </c>
      <c r="F39" s="23">
        <v>3</v>
      </c>
      <c r="G39" s="23"/>
      <c r="H39" s="23"/>
      <c r="I39" s="23"/>
      <c r="J39" s="23"/>
      <c r="K39" s="23"/>
      <c r="L39" s="23">
        <v>57.2</v>
      </c>
      <c r="M39" s="152">
        <f t="shared" si="0"/>
        <v>0.17160000000000003</v>
      </c>
    </row>
    <row r="40" spans="1:13" ht="45.75" customHeight="1">
      <c r="A40" s="454"/>
      <c r="B40" s="452"/>
      <c r="C40" s="452"/>
      <c r="D40" s="41" t="s">
        <v>19</v>
      </c>
      <c r="E40" s="23">
        <v>200</v>
      </c>
      <c r="F40" s="23">
        <v>154</v>
      </c>
      <c r="G40" s="23">
        <v>3.08</v>
      </c>
      <c r="H40" s="23">
        <v>0.62</v>
      </c>
      <c r="I40" s="23">
        <v>25.1</v>
      </c>
      <c r="J40" s="23">
        <v>31.7</v>
      </c>
      <c r="K40" s="23">
        <v>123.2</v>
      </c>
      <c r="L40" s="23">
        <v>17.6</v>
      </c>
      <c r="M40" s="152">
        <f t="shared" si="0"/>
        <v>3.5200000000000005</v>
      </c>
    </row>
    <row r="41" spans="1:13" ht="45.75" customHeight="1">
      <c r="A41" s="433"/>
      <c r="B41" s="433"/>
      <c r="C41" s="433"/>
      <c r="D41" s="433"/>
      <c r="E41" s="433"/>
      <c r="F41" s="433"/>
      <c r="G41" s="27">
        <f>SUM(G31:G40)</f>
        <v>18.369999999999997</v>
      </c>
      <c r="H41" s="27">
        <f>SUM(H31:H40)</f>
        <v>17.96</v>
      </c>
      <c r="I41" s="27">
        <f>SUM(I31:I40)</f>
        <v>35.08</v>
      </c>
      <c r="J41" s="27">
        <f>SUM(J31:J40)</f>
        <v>32.78</v>
      </c>
      <c r="K41" s="27">
        <f>SUM(K31:K40)</f>
        <v>380.48999999999995</v>
      </c>
      <c r="L41" s="27"/>
      <c r="M41" s="149">
        <f>SUM(M31:M40)</f>
        <v>36.3803</v>
      </c>
    </row>
    <row r="42" spans="1:13" ht="45.75" customHeight="1">
      <c r="A42" s="567" t="s">
        <v>191</v>
      </c>
      <c r="B42" s="439">
        <v>200</v>
      </c>
      <c r="C42" s="439">
        <v>31</v>
      </c>
      <c r="D42" s="37" t="s">
        <v>191</v>
      </c>
      <c r="E42" s="23">
        <v>15</v>
      </c>
      <c r="F42" s="23">
        <v>15</v>
      </c>
      <c r="G42" s="23"/>
      <c r="H42" s="23"/>
      <c r="I42" s="23">
        <v>13.8</v>
      </c>
      <c r="J42" s="23"/>
      <c r="K42" s="23">
        <v>55.2</v>
      </c>
      <c r="L42" s="23">
        <v>53.9</v>
      </c>
      <c r="M42" s="152">
        <f>L42*E42/1000</f>
        <v>0.8085</v>
      </c>
    </row>
    <row r="43" spans="1:13" ht="45.75" customHeight="1">
      <c r="A43" s="567"/>
      <c r="B43" s="439"/>
      <c r="C43" s="439"/>
      <c r="D43" s="41" t="s">
        <v>13</v>
      </c>
      <c r="E43" s="22">
        <v>12</v>
      </c>
      <c r="F43" s="22">
        <v>12</v>
      </c>
      <c r="G43" s="22"/>
      <c r="H43" s="22"/>
      <c r="I43" s="22">
        <v>11.4</v>
      </c>
      <c r="J43" s="22"/>
      <c r="K43" s="22">
        <v>46.8</v>
      </c>
      <c r="L43" s="22">
        <v>47.95</v>
      </c>
      <c r="M43" s="152">
        <f>L43*E43/1000</f>
        <v>0.5754000000000001</v>
      </c>
    </row>
    <row r="44" spans="1:13" ht="45.75" customHeight="1">
      <c r="A44" s="433"/>
      <c r="B44" s="433"/>
      <c r="C44" s="433"/>
      <c r="D44" s="433"/>
      <c r="E44" s="433"/>
      <c r="F44" s="433"/>
      <c r="G44" s="27">
        <f>SUM(G42,G43)</f>
        <v>0</v>
      </c>
      <c r="H44" s="27">
        <f>SUM(H42:H43)</f>
        <v>0</v>
      </c>
      <c r="I44" s="27">
        <f>SUM(I42:I43)</f>
        <v>25.200000000000003</v>
      </c>
      <c r="J44" s="27">
        <f>SUM(J42:J43)</f>
        <v>0</v>
      </c>
      <c r="K44" s="27">
        <f>SUM(K42:K43)</f>
        <v>102</v>
      </c>
      <c r="L44" s="27"/>
      <c r="M44" s="149">
        <f>SUM(M42:M43)</f>
        <v>1.3839000000000001</v>
      </c>
    </row>
    <row r="45" spans="1:13" ht="45.75" customHeight="1">
      <c r="A45" s="57" t="s">
        <v>43</v>
      </c>
      <c r="B45" s="46">
        <v>35</v>
      </c>
      <c r="C45" s="46"/>
      <c r="D45" s="41" t="s">
        <v>24</v>
      </c>
      <c r="E45" s="23">
        <v>35</v>
      </c>
      <c r="F45" s="23">
        <v>35</v>
      </c>
      <c r="G45" s="23">
        <v>1.82</v>
      </c>
      <c r="H45" s="23">
        <v>0.42</v>
      </c>
      <c r="I45" s="23">
        <v>15.48</v>
      </c>
      <c r="J45" s="23"/>
      <c r="K45" s="23">
        <v>74.9</v>
      </c>
      <c r="L45" s="23">
        <v>53.16</v>
      </c>
      <c r="M45" s="153">
        <f>L45*E45/1000</f>
        <v>1.8605999999999998</v>
      </c>
    </row>
    <row r="46" spans="1:13" ht="45.75" customHeight="1">
      <c r="A46" s="435" t="s">
        <v>28</v>
      </c>
      <c r="B46" s="435"/>
      <c r="C46" s="435"/>
      <c r="D46" s="435"/>
      <c r="E46" s="435"/>
      <c r="F46" s="435"/>
      <c r="G46" s="312">
        <f>G29+G41+G44+G45</f>
        <v>24.479999999999997</v>
      </c>
      <c r="H46" s="431">
        <f>H29+H41+H44+H45</f>
        <v>18.990000000000002</v>
      </c>
      <c r="I46" s="431">
        <f>I29+I41+I44+I45</f>
        <v>90.85000000000001</v>
      </c>
      <c r="J46" s="431">
        <f>J29+J41+J44+J45</f>
        <v>42.86</v>
      </c>
      <c r="K46" s="431">
        <f>K29+K41+K44+K45</f>
        <v>645.91</v>
      </c>
      <c r="L46" s="312"/>
      <c r="M46" s="292">
        <f>M29+M41+M44+M45</f>
        <v>46.92439999999999</v>
      </c>
    </row>
    <row r="47" spans="1:13" ht="45.75" customHeight="1">
      <c r="A47" s="451" t="s">
        <v>25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27"/>
      <c r="M47" s="152"/>
    </row>
    <row r="48" spans="1:13" ht="45.75" customHeight="1">
      <c r="A48" s="464" t="s">
        <v>309</v>
      </c>
      <c r="B48" s="464">
        <v>90</v>
      </c>
      <c r="C48" s="464">
        <v>62</v>
      </c>
      <c r="D48" s="41" t="s">
        <v>237</v>
      </c>
      <c r="E48" s="23">
        <v>40</v>
      </c>
      <c r="F48" s="23">
        <v>40</v>
      </c>
      <c r="G48" s="23">
        <v>3.72</v>
      </c>
      <c r="H48" s="23">
        <v>0.4</v>
      </c>
      <c r="I48" s="23">
        <v>27.88</v>
      </c>
      <c r="J48" s="23"/>
      <c r="K48" s="23">
        <v>126.8</v>
      </c>
      <c r="L48" s="24">
        <v>32.9</v>
      </c>
      <c r="M48" s="152">
        <f>L48*E48/1000</f>
        <v>1.316</v>
      </c>
    </row>
    <row r="49" spans="1:13" ht="45.75" customHeight="1">
      <c r="A49" s="465"/>
      <c r="B49" s="465"/>
      <c r="C49" s="465"/>
      <c r="D49" s="41" t="s">
        <v>11</v>
      </c>
      <c r="E49" s="23">
        <v>3</v>
      </c>
      <c r="F49" s="23">
        <v>3</v>
      </c>
      <c r="G49" s="23">
        <v>0.01</v>
      </c>
      <c r="H49" s="23">
        <v>2.35</v>
      </c>
      <c r="I49" s="23">
        <v>0.01</v>
      </c>
      <c r="J49" s="23"/>
      <c r="K49" s="23">
        <v>22.02</v>
      </c>
      <c r="L49" s="24">
        <v>429</v>
      </c>
      <c r="M49" s="152">
        <f aca="true" t="shared" si="1" ref="M49:M56">L49*E49/1000</f>
        <v>1.287</v>
      </c>
    </row>
    <row r="50" spans="1:13" ht="45.75" customHeight="1">
      <c r="A50" s="465"/>
      <c r="B50" s="465"/>
      <c r="C50" s="465"/>
      <c r="D50" s="41" t="s">
        <v>40</v>
      </c>
      <c r="E50" s="23">
        <v>40</v>
      </c>
      <c r="F50" s="23">
        <v>40</v>
      </c>
      <c r="G50" s="23">
        <v>1.12</v>
      </c>
      <c r="H50" s="23">
        <v>1.28</v>
      </c>
      <c r="I50" s="23">
        <v>1.88</v>
      </c>
      <c r="J50" s="23">
        <v>0.52</v>
      </c>
      <c r="K50" s="23">
        <v>23.6</v>
      </c>
      <c r="L50" s="24">
        <v>40.7</v>
      </c>
      <c r="M50" s="152">
        <f t="shared" si="1"/>
        <v>1.628</v>
      </c>
    </row>
    <row r="51" spans="1:13" ht="45.75" customHeight="1">
      <c r="A51" s="465"/>
      <c r="B51" s="465"/>
      <c r="C51" s="465"/>
      <c r="D51" s="41" t="s">
        <v>164</v>
      </c>
      <c r="E51" s="22">
        <v>5</v>
      </c>
      <c r="F51" s="22">
        <v>4.25</v>
      </c>
      <c r="G51" s="22">
        <v>0.62</v>
      </c>
      <c r="H51" s="22">
        <v>1.25</v>
      </c>
      <c r="I51" s="22">
        <v>0.02</v>
      </c>
      <c r="J51" s="22"/>
      <c r="K51" s="22">
        <v>14.11</v>
      </c>
      <c r="L51" s="24">
        <v>165</v>
      </c>
      <c r="M51" s="152">
        <f t="shared" si="1"/>
        <v>0.825</v>
      </c>
    </row>
    <row r="52" spans="1:13" ht="45.75" customHeight="1">
      <c r="A52" s="465"/>
      <c r="B52" s="465"/>
      <c r="C52" s="465"/>
      <c r="D52" s="41" t="s">
        <v>39</v>
      </c>
      <c r="E52" s="23">
        <v>3</v>
      </c>
      <c r="F52" s="23">
        <v>3</v>
      </c>
      <c r="G52" s="23"/>
      <c r="H52" s="23"/>
      <c r="I52" s="23">
        <v>2.86</v>
      </c>
      <c r="J52" s="23"/>
      <c r="K52" s="23">
        <v>11.7</v>
      </c>
      <c r="L52" s="24">
        <v>47.95</v>
      </c>
      <c r="M52" s="152">
        <f t="shared" si="1"/>
        <v>0.14385000000000003</v>
      </c>
    </row>
    <row r="53" spans="1:13" ht="45.75" customHeight="1">
      <c r="A53" s="465"/>
      <c r="B53" s="465"/>
      <c r="C53" s="465"/>
      <c r="D53" s="404" t="s">
        <v>301</v>
      </c>
      <c r="E53" s="405">
        <v>4</v>
      </c>
      <c r="F53" s="405">
        <v>4</v>
      </c>
      <c r="G53" s="23"/>
      <c r="H53" s="23"/>
      <c r="I53" s="23"/>
      <c r="J53" s="23"/>
      <c r="K53" s="23"/>
      <c r="L53" s="24">
        <v>363</v>
      </c>
      <c r="M53" s="152">
        <f t="shared" si="1"/>
        <v>1.452</v>
      </c>
    </row>
    <row r="54" spans="1:13" ht="42.75" customHeight="1">
      <c r="A54" s="465"/>
      <c r="B54" s="465"/>
      <c r="C54" s="465"/>
      <c r="D54" s="41" t="s">
        <v>17</v>
      </c>
      <c r="E54" s="23">
        <v>5</v>
      </c>
      <c r="F54" s="23">
        <v>5</v>
      </c>
      <c r="G54" s="23"/>
      <c r="H54" s="23">
        <v>4.69</v>
      </c>
      <c r="I54" s="23"/>
      <c r="J54" s="23"/>
      <c r="K54" s="23">
        <v>43.65</v>
      </c>
      <c r="L54" s="24">
        <v>120</v>
      </c>
      <c r="M54" s="152">
        <f t="shared" si="1"/>
        <v>0.6</v>
      </c>
    </row>
    <row r="55" spans="1:13" ht="12" customHeight="1" hidden="1" thickBot="1">
      <c r="A55" s="466"/>
      <c r="B55" s="466"/>
      <c r="C55" s="466"/>
      <c r="D55" s="41" t="s">
        <v>27</v>
      </c>
      <c r="E55" s="23">
        <v>0.0003</v>
      </c>
      <c r="F55" s="23">
        <v>0.0003</v>
      </c>
      <c r="G55" s="23"/>
      <c r="H55" s="23"/>
      <c r="I55" s="23"/>
      <c r="J55" s="23"/>
      <c r="K55" s="23"/>
      <c r="L55" s="28">
        <v>341</v>
      </c>
      <c r="M55" s="208">
        <f t="shared" si="1"/>
        <v>0.00010229999999999999</v>
      </c>
    </row>
    <row r="56" spans="1:13" ht="6" customHeight="1" hidden="1" thickBot="1">
      <c r="A56" s="35"/>
      <c r="B56" s="36"/>
      <c r="C56" s="36"/>
      <c r="D56" s="37"/>
      <c r="E56" s="22"/>
      <c r="F56" s="22"/>
      <c r="G56" s="22"/>
      <c r="H56" s="22"/>
      <c r="I56" s="22"/>
      <c r="J56" s="22"/>
      <c r="K56" s="22"/>
      <c r="L56" s="22"/>
      <c r="M56" s="152">
        <f t="shared" si="1"/>
        <v>0</v>
      </c>
    </row>
    <row r="57" spans="1:13" ht="33" customHeight="1">
      <c r="A57" s="433"/>
      <c r="B57" s="433"/>
      <c r="C57" s="433"/>
      <c r="D57" s="433"/>
      <c r="E57" s="433"/>
      <c r="F57" s="433"/>
      <c r="G57" s="23">
        <f>SUM(G48:G56)</f>
        <v>5.47</v>
      </c>
      <c r="H57" s="23">
        <f>SUM(H48:H56)</f>
        <v>9.97</v>
      </c>
      <c r="I57" s="23">
        <f>SUM(I48:I56)</f>
        <v>32.65</v>
      </c>
      <c r="J57" s="23">
        <f>SUM(J48:J56)</f>
        <v>0.52</v>
      </c>
      <c r="K57" s="23">
        <f>SUM(K48:K56)</f>
        <v>241.87999999999997</v>
      </c>
      <c r="L57" s="23"/>
      <c r="M57" s="171">
        <f>SUM(M48:M56)</f>
        <v>7.251952299999999</v>
      </c>
    </row>
    <row r="58" spans="1:13" ht="45.75" customHeight="1">
      <c r="A58" s="433"/>
      <c r="B58" s="433"/>
      <c r="C58" s="433"/>
      <c r="D58" s="433"/>
      <c r="E58" s="433"/>
      <c r="F58" s="433"/>
      <c r="G58" s="27">
        <f>SUM(G48:G57)</f>
        <v>10.94</v>
      </c>
      <c r="H58" s="27">
        <f>SUM(H48:H57)</f>
        <v>19.94</v>
      </c>
      <c r="I58" s="27">
        <f>SUM(I48:I57)</f>
        <v>65.3</v>
      </c>
      <c r="J58" s="27">
        <f>SUM(J48:J57)</f>
        <v>1.04</v>
      </c>
      <c r="K58" s="27">
        <f>SUM(K48:K57)</f>
        <v>483.75999999999993</v>
      </c>
      <c r="L58" s="27"/>
      <c r="M58" s="149">
        <v>12.197</v>
      </c>
    </row>
    <row r="59" spans="1:13" s="8" customFormat="1" ht="55.5" customHeight="1">
      <c r="A59" s="399" t="s">
        <v>223</v>
      </c>
      <c r="B59" s="36">
        <v>100</v>
      </c>
      <c r="C59" s="36"/>
      <c r="D59" s="37" t="s">
        <v>188</v>
      </c>
      <c r="E59" s="68">
        <v>100</v>
      </c>
      <c r="F59" s="22">
        <v>100</v>
      </c>
      <c r="G59" s="22">
        <v>14</v>
      </c>
      <c r="H59" s="22">
        <v>18</v>
      </c>
      <c r="I59" s="22"/>
      <c r="J59" s="22"/>
      <c r="K59" s="22">
        <v>232</v>
      </c>
      <c r="L59" s="22">
        <v>407</v>
      </c>
      <c r="M59" s="153">
        <f>E59*L59/1000</f>
        <v>40.7</v>
      </c>
    </row>
    <row r="60" spans="1:13" ht="45.75" customHeight="1">
      <c r="A60" s="433"/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23"/>
      <c r="M60" s="152"/>
    </row>
    <row r="61" spans="1:13" ht="45.75" customHeight="1">
      <c r="A61" s="569" t="s">
        <v>305</v>
      </c>
      <c r="B61" s="571">
        <v>200</v>
      </c>
      <c r="C61" s="572">
        <v>57</v>
      </c>
      <c r="D61" s="364" t="s">
        <v>90</v>
      </c>
      <c r="E61" s="365">
        <v>12</v>
      </c>
      <c r="F61" s="365">
        <v>12</v>
      </c>
      <c r="G61" s="365"/>
      <c r="H61" s="365"/>
      <c r="I61" s="365">
        <v>11.4</v>
      </c>
      <c r="J61" s="365"/>
      <c r="K61" s="365">
        <v>46.8</v>
      </c>
      <c r="L61" s="366">
        <v>47.95</v>
      </c>
      <c r="M61" s="367">
        <f>L61*E61/1000</f>
        <v>0.5754000000000001</v>
      </c>
    </row>
    <row r="62" spans="1:13" ht="45.75" customHeight="1">
      <c r="A62" s="569"/>
      <c r="B62" s="571"/>
      <c r="C62" s="573"/>
      <c r="D62" s="364" t="s">
        <v>306</v>
      </c>
      <c r="E62" s="365">
        <v>7</v>
      </c>
      <c r="F62" s="365">
        <v>7</v>
      </c>
      <c r="G62" s="365"/>
      <c r="H62" s="365"/>
      <c r="I62" s="365"/>
      <c r="J62" s="365"/>
      <c r="K62" s="365"/>
      <c r="L62" s="366">
        <v>132</v>
      </c>
      <c r="M62" s="367">
        <f>L62*E62/1000</f>
        <v>0.924</v>
      </c>
    </row>
    <row r="63" spans="1:13" ht="45.75" customHeight="1">
      <c r="A63" s="570"/>
      <c r="B63" s="568"/>
      <c r="C63" s="574"/>
      <c r="D63" s="368" t="s">
        <v>108</v>
      </c>
      <c r="E63" s="366">
        <v>1</v>
      </c>
      <c r="F63" s="366">
        <v>1</v>
      </c>
      <c r="G63" s="365"/>
      <c r="H63" s="365"/>
      <c r="I63" s="365"/>
      <c r="J63" s="365"/>
      <c r="K63" s="365"/>
      <c r="L63" s="366">
        <v>506</v>
      </c>
      <c r="M63" s="367">
        <f>L63*E63/1000</f>
        <v>0.506</v>
      </c>
    </row>
    <row r="64" spans="1:13" ht="45.75" customHeight="1">
      <c r="A64" s="568"/>
      <c r="B64" s="568"/>
      <c r="C64" s="568"/>
      <c r="D64" s="568"/>
      <c r="E64" s="568"/>
      <c r="F64" s="568"/>
      <c r="G64" s="356"/>
      <c r="H64" s="356"/>
      <c r="I64" s="356">
        <f>SUM(I61:I63)</f>
        <v>11.4</v>
      </c>
      <c r="J64" s="356"/>
      <c r="K64" s="356">
        <f>SUM(K61:K63)</f>
        <v>46.8</v>
      </c>
      <c r="L64" s="356"/>
      <c r="M64" s="369">
        <f>SUM(M61:M63)</f>
        <v>2.0054</v>
      </c>
    </row>
    <row r="65" spans="1:13" ht="45.75" customHeight="1">
      <c r="A65" s="435" t="s">
        <v>30</v>
      </c>
      <c r="B65" s="435"/>
      <c r="C65" s="435"/>
      <c r="D65" s="435"/>
      <c r="E65" s="435"/>
      <c r="F65" s="435"/>
      <c r="G65" s="312">
        <f>G58+H59+G64</f>
        <v>28.939999999999998</v>
      </c>
      <c r="H65" s="312">
        <f>H58+I59+H64</f>
        <v>19.94</v>
      </c>
      <c r="I65" s="312">
        <f>I58+J59+I64</f>
        <v>76.7</v>
      </c>
      <c r="J65" s="312">
        <f>J58+J64</f>
        <v>1.04</v>
      </c>
      <c r="K65" s="312">
        <f>K58+L59+K64</f>
        <v>937.56</v>
      </c>
      <c r="L65" s="312"/>
      <c r="M65" s="292">
        <f>M58+M64+M59</f>
        <v>54.9024</v>
      </c>
    </row>
    <row r="66" spans="1:13" ht="45.75" customHeight="1">
      <c r="A66" s="432" t="s">
        <v>31</v>
      </c>
      <c r="B66" s="432"/>
      <c r="C66" s="432"/>
      <c r="D66" s="432"/>
      <c r="E66" s="432"/>
      <c r="F66" s="432"/>
      <c r="G66" s="311">
        <f>G19+G46+G65</f>
        <v>68.41999999999999</v>
      </c>
      <c r="H66" s="311">
        <f>H19+H46+H65</f>
        <v>59.602999999999994</v>
      </c>
      <c r="I66" s="298">
        <f>I19+I21+I46+I65</f>
        <v>220.95999999999998</v>
      </c>
      <c r="J66" s="298">
        <f>J19+J21+J46+J65</f>
        <v>122.35999999999999</v>
      </c>
      <c r="K66" s="298">
        <f>K19+K21+K46+K65</f>
        <v>2133.33</v>
      </c>
      <c r="L66" s="298"/>
      <c r="M66" s="298">
        <f>M19+M22+M46+M65</f>
        <v>134.43725</v>
      </c>
    </row>
    <row r="67" spans="4:12" ht="35.25">
      <c r="D67" s="210"/>
      <c r="E67" s="20"/>
      <c r="F67" s="20"/>
      <c r="G67" s="20"/>
      <c r="H67" s="20"/>
      <c r="I67" s="20"/>
      <c r="J67" s="20"/>
      <c r="K67" s="20"/>
      <c r="L67" s="20"/>
    </row>
    <row r="68" spans="4:12" ht="35.25">
      <c r="D68" s="210"/>
      <c r="E68" s="20"/>
      <c r="F68" s="20"/>
      <c r="G68" s="20"/>
      <c r="H68" s="20"/>
      <c r="I68" s="20"/>
      <c r="J68" s="20"/>
      <c r="K68" s="20"/>
      <c r="L68" s="20"/>
    </row>
  </sheetData>
  <sheetProtection/>
  <mergeCells count="44">
    <mergeCell ref="C24:C28"/>
    <mergeCell ref="A24:A28"/>
    <mergeCell ref="A29:F29"/>
    <mergeCell ref="A58:F58"/>
    <mergeCell ref="C42:C43"/>
    <mergeCell ref="A47:K47"/>
    <mergeCell ref="A44:F44"/>
    <mergeCell ref="B42:B43"/>
    <mergeCell ref="A41:F41"/>
    <mergeCell ref="A48:A55"/>
    <mergeCell ref="B48:B55"/>
    <mergeCell ref="A66:F66"/>
    <mergeCell ref="A65:F65"/>
    <mergeCell ref="A64:F64"/>
    <mergeCell ref="A61:A63"/>
    <mergeCell ref="B61:B63"/>
    <mergeCell ref="A60:K60"/>
    <mergeCell ref="C61:C63"/>
    <mergeCell ref="A5:K5"/>
    <mergeCell ref="A6:A9"/>
    <mergeCell ref="B6:B9"/>
    <mergeCell ref="A10:F10"/>
    <mergeCell ref="B11:B13"/>
    <mergeCell ref="A11:A13"/>
    <mergeCell ref="C11:C13"/>
    <mergeCell ref="C6:C9"/>
    <mergeCell ref="B31:B40"/>
    <mergeCell ref="A30:M30"/>
    <mergeCell ref="B15:B17"/>
    <mergeCell ref="A15:A17"/>
    <mergeCell ref="A19:F19"/>
    <mergeCell ref="A20:K20"/>
    <mergeCell ref="A18:F18"/>
    <mergeCell ref="A14:F14"/>
    <mergeCell ref="C15:C17"/>
    <mergeCell ref="C48:C55"/>
    <mergeCell ref="A57:F57"/>
    <mergeCell ref="A42:A43"/>
    <mergeCell ref="A46:F46"/>
    <mergeCell ref="A22:F22"/>
    <mergeCell ref="C31:C40"/>
    <mergeCell ref="A23:K23"/>
    <mergeCell ref="A31:A40"/>
    <mergeCell ref="B24:B28"/>
  </mergeCells>
  <printOptions/>
  <pageMargins left="0.7" right="0.3" top="0.43" bottom="0.38" header="0.3" footer="0.3"/>
  <pageSetup horizontalDpi="600" verticalDpi="600" orientation="portrait" paperSize="9" scale="22" r:id="rId1"/>
  <rowBreaks count="1" manualBreakCount="1">
    <brk id="66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="35" zoomScaleSheetLayoutView="35" zoomScalePageLayoutView="0" workbookViewId="0" topLeftCell="A1">
      <selection activeCell="M22" sqref="M22"/>
    </sheetView>
  </sheetViews>
  <sheetFormatPr defaultColWidth="9.140625" defaultRowHeight="15"/>
  <cols>
    <col min="1" max="1" width="65.8515625" style="209" customWidth="1"/>
    <col min="2" max="3" width="27.421875" style="209" customWidth="1"/>
    <col min="4" max="4" width="65.00390625" style="211" customWidth="1"/>
    <col min="5" max="5" width="22.28125" style="212" customWidth="1"/>
    <col min="6" max="10" width="24.7109375" style="212" customWidth="1"/>
    <col min="11" max="11" width="32.00390625" style="212" customWidth="1"/>
    <col min="12" max="12" width="26.7109375" style="212" customWidth="1"/>
    <col min="13" max="13" width="21.8515625" style="211" customWidth="1"/>
  </cols>
  <sheetData>
    <row r="1" spans="1:13" ht="35.25">
      <c r="A1" s="20"/>
      <c r="B1" s="20"/>
      <c r="C1" s="20"/>
      <c r="D1" s="213" t="s">
        <v>178</v>
      </c>
      <c r="E1" s="20"/>
      <c r="F1" s="20"/>
      <c r="G1" s="20"/>
      <c r="H1" s="20"/>
      <c r="I1" s="20"/>
      <c r="J1" s="20"/>
      <c r="K1" s="213" t="s">
        <v>338</v>
      </c>
      <c r="L1" s="213"/>
      <c r="M1" s="139"/>
    </row>
    <row r="2" spans="3:13" ht="35.25">
      <c r="C2" s="214"/>
      <c r="D2" s="214" t="s">
        <v>132</v>
      </c>
      <c r="E2" s="20"/>
      <c r="F2" s="20"/>
      <c r="G2" s="20"/>
      <c r="H2" s="20"/>
      <c r="I2" s="20"/>
      <c r="J2" s="20"/>
      <c r="K2" s="20"/>
      <c r="L2" s="20"/>
      <c r="M2" s="139"/>
    </row>
    <row r="3" spans="1:13" ht="101.25" customHeight="1">
      <c r="A3" s="46" t="s">
        <v>0</v>
      </c>
      <c r="B3" s="46" t="s">
        <v>1</v>
      </c>
      <c r="C3" s="36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132" t="s">
        <v>205</v>
      </c>
    </row>
    <row r="4" spans="1:13" ht="43.5" customHeight="1">
      <c r="A4" s="451" t="s">
        <v>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7"/>
      <c r="M4" s="180"/>
    </row>
    <row r="5" spans="1:13" s="8" customFormat="1" ht="54.75" customHeight="1">
      <c r="A5" s="454" t="s">
        <v>55</v>
      </c>
      <c r="B5" s="439">
        <v>150</v>
      </c>
      <c r="C5" s="464">
        <v>66</v>
      </c>
      <c r="D5" s="217" t="s">
        <v>116</v>
      </c>
      <c r="E5" s="22">
        <v>25</v>
      </c>
      <c r="F5" s="22">
        <v>25</v>
      </c>
      <c r="G5" s="22">
        <v>1.75</v>
      </c>
      <c r="H5" s="22">
        <v>0.25</v>
      </c>
      <c r="I5" s="22">
        <v>17.85</v>
      </c>
      <c r="J5" s="22"/>
      <c r="K5" s="22">
        <v>82.5</v>
      </c>
      <c r="L5" s="22">
        <v>50.05</v>
      </c>
      <c r="M5" s="151">
        <f>L5*E5/1000</f>
        <v>1.25125</v>
      </c>
    </row>
    <row r="6" spans="1:13" s="8" customFormat="1" ht="54.75" customHeight="1">
      <c r="A6" s="454"/>
      <c r="B6" s="439"/>
      <c r="C6" s="465"/>
      <c r="D6" s="217" t="s">
        <v>96</v>
      </c>
      <c r="E6" s="47">
        <v>100</v>
      </c>
      <c r="F6" s="47">
        <v>100</v>
      </c>
      <c r="G6" s="47">
        <v>2.8</v>
      </c>
      <c r="H6" s="47">
        <v>3.2</v>
      </c>
      <c r="I6" s="47">
        <v>4.7</v>
      </c>
      <c r="J6" s="47">
        <v>1.3</v>
      </c>
      <c r="K6" s="47">
        <v>59</v>
      </c>
      <c r="L6" s="47">
        <v>40.7</v>
      </c>
      <c r="M6" s="151">
        <f>L6*E6/1000</f>
        <v>4.07</v>
      </c>
    </row>
    <row r="7" spans="1:13" s="8" customFormat="1" ht="54.75" customHeight="1">
      <c r="A7" s="454"/>
      <c r="B7" s="439"/>
      <c r="C7" s="465"/>
      <c r="D7" s="217" t="s">
        <v>98</v>
      </c>
      <c r="E7" s="47">
        <v>3</v>
      </c>
      <c r="F7" s="47">
        <v>3</v>
      </c>
      <c r="G7" s="47"/>
      <c r="H7" s="47"/>
      <c r="I7" s="47">
        <v>2.86</v>
      </c>
      <c r="J7" s="47"/>
      <c r="K7" s="47">
        <v>11.7</v>
      </c>
      <c r="L7" s="47">
        <v>47.95</v>
      </c>
      <c r="M7" s="151">
        <f>L7*E7/1000</f>
        <v>0.14385000000000003</v>
      </c>
    </row>
    <row r="8" spans="1:13" s="8" customFormat="1" ht="54.75" customHeight="1">
      <c r="A8" s="454"/>
      <c r="B8" s="439"/>
      <c r="C8" s="466"/>
      <c r="D8" s="217" t="s">
        <v>97</v>
      </c>
      <c r="E8" s="47">
        <v>3</v>
      </c>
      <c r="F8" s="47">
        <v>3</v>
      </c>
      <c r="G8" s="47">
        <v>0.01</v>
      </c>
      <c r="H8" s="47">
        <v>2.35</v>
      </c>
      <c r="I8" s="47">
        <v>0.01</v>
      </c>
      <c r="J8" s="47"/>
      <c r="K8" s="47">
        <v>22.02</v>
      </c>
      <c r="L8" s="47">
        <v>429</v>
      </c>
      <c r="M8" s="151">
        <f>L8*E8/1000</f>
        <v>1.287</v>
      </c>
    </row>
    <row r="9" spans="1:13" s="8" customFormat="1" ht="54.75" customHeight="1">
      <c r="A9" s="498"/>
      <c r="B9" s="498"/>
      <c r="C9" s="498"/>
      <c r="D9" s="498"/>
      <c r="E9" s="498"/>
      <c r="F9" s="498"/>
      <c r="G9" s="46">
        <f>SUM(G5:G8)</f>
        <v>4.56</v>
      </c>
      <c r="H9" s="46">
        <f>SUM(H5:H8)</f>
        <v>5.800000000000001</v>
      </c>
      <c r="I9" s="46">
        <f>SUM(I5:I8)</f>
        <v>25.42</v>
      </c>
      <c r="J9" s="46">
        <f>SUM(J5:J8)</f>
        <v>1.3</v>
      </c>
      <c r="K9" s="46">
        <f>SUM(K5:K8)</f>
        <v>175.22</v>
      </c>
      <c r="L9" s="46"/>
      <c r="M9" s="46">
        <f>SUM(M5:M8)</f>
        <v>6.7520999999999995</v>
      </c>
    </row>
    <row r="10" spans="1:13" ht="43.5" customHeight="1">
      <c r="A10" s="440" t="s">
        <v>262</v>
      </c>
      <c r="B10" s="452" t="s">
        <v>263</v>
      </c>
      <c r="C10" s="441"/>
      <c r="D10" s="37" t="s">
        <v>45</v>
      </c>
      <c r="E10" s="22">
        <v>25</v>
      </c>
      <c r="F10" s="22">
        <v>25</v>
      </c>
      <c r="G10" s="22">
        <v>1.77</v>
      </c>
      <c r="H10" s="22">
        <v>0.27</v>
      </c>
      <c r="I10" s="22">
        <v>11.6</v>
      </c>
      <c r="J10" s="22"/>
      <c r="K10" s="22">
        <v>57.25</v>
      </c>
      <c r="L10" s="176">
        <v>60.18</v>
      </c>
      <c r="M10" s="147">
        <f>L10*E10/1000</f>
        <v>1.5045</v>
      </c>
    </row>
    <row r="11" spans="1:13" ht="39.75" customHeight="1">
      <c r="A11" s="440"/>
      <c r="B11" s="452"/>
      <c r="C11" s="444"/>
      <c r="D11" s="37" t="s">
        <v>203</v>
      </c>
      <c r="E11" s="61">
        <v>5</v>
      </c>
      <c r="F11" s="23">
        <v>5</v>
      </c>
      <c r="G11" s="23">
        <v>1.3</v>
      </c>
      <c r="H11" s="23">
        <v>1.29</v>
      </c>
      <c r="I11" s="23"/>
      <c r="J11" s="23">
        <v>0.13</v>
      </c>
      <c r="K11" s="23">
        <v>16.9</v>
      </c>
      <c r="L11" s="176">
        <v>418</v>
      </c>
      <c r="M11" s="147">
        <f>L11*E11/1000</f>
        <v>2.09</v>
      </c>
    </row>
    <row r="12" spans="1:13" ht="42.75" customHeight="1">
      <c r="A12" s="440"/>
      <c r="B12" s="452"/>
      <c r="C12" s="442"/>
      <c r="D12" s="37" t="s">
        <v>97</v>
      </c>
      <c r="E12" s="23">
        <v>5</v>
      </c>
      <c r="F12" s="23">
        <v>5</v>
      </c>
      <c r="G12" s="23">
        <v>0.02</v>
      </c>
      <c r="H12" s="23">
        <v>3.92</v>
      </c>
      <c r="I12" s="23">
        <v>0.02</v>
      </c>
      <c r="J12" s="23"/>
      <c r="K12" s="23">
        <v>36.7</v>
      </c>
      <c r="L12" s="23">
        <v>429</v>
      </c>
      <c r="M12" s="147">
        <f>L12*E12/1000</f>
        <v>2.145</v>
      </c>
    </row>
    <row r="13" spans="1:13" ht="43.5" customHeight="1">
      <c r="A13" s="433"/>
      <c r="B13" s="433"/>
      <c r="C13" s="433"/>
      <c r="D13" s="433"/>
      <c r="E13" s="433"/>
      <c r="F13" s="433"/>
      <c r="G13" s="27">
        <f>SUM(G10:G12)</f>
        <v>3.0900000000000003</v>
      </c>
      <c r="H13" s="27">
        <f>SUM(H10:H12)</f>
        <v>5.48</v>
      </c>
      <c r="I13" s="27">
        <f>SUM(I10:I12)</f>
        <v>11.62</v>
      </c>
      <c r="J13" s="27">
        <f>SUM(J10:J12)</f>
        <v>0.13</v>
      </c>
      <c r="K13" s="27">
        <f>SUM(K10:K12)</f>
        <v>110.85000000000001</v>
      </c>
      <c r="L13" s="27"/>
      <c r="M13" s="145">
        <f>SUM(M10:M12)</f>
        <v>5.7395</v>
      </c>
    </row>
    <row r="14" spans="1:13" ht="43.5" customHeight="1">
      <c r="A14" s="509" t="s">
        <v>52</v>
      </c>
      <c r="B14" s="437">
        <v>150</v>
      </c>
      <c r="C14" s="468">
        <v>56</v>
      </c>
      <c r="D14" s="41" t="s">
        <v>66</v>
      </c>
      <c r="E14" s="23">
        <v>1</v>
      </c>
      <c r="F14" s="23">
        <v>1</v>
      </c>
      <c r="G14" s="23">
        <v>0.24</v>
      </c>
      <c r="H14" s="23">
        <v>0.17</v>
      </c>
      <c r="I14" s="23">
        <v>0.24</v>
      </c>
      <c r="J14" s="23"/>
      <c r="K14" s="23">
        <v>3.8</v>
      </c>
      <c r="L14" s="23">
        <v>605</v>
      </c>
      <c r="M14" s="147">
        <f>L14*E14/1000</f>
        <v>0.605</v>
      </c>
    </row>
    <row r="15" spans="1:13" ht="43.5" customHeight="1">
      <c r="A15" s="509"/>
      <c r="B15" s="437"/>
      <c r="C15" s="469"/>
      <c r="D15" s="41" t="s">
        <v>40</v>
      </c>
      <c r="E15" s="23">
        <v>100</v>
      </c>
      <c r="F15" s="23">
        <v>100</v>
      </c>
      <c r="G15" s="23">
        <v>2.8</v>
      </c>
      <c r="H15" s="23">
        <v>3.2</v>
      </c>
      <c r="I15" s="23">
        <v>4.7</v>
      </c>
      <c r="J15" s="23">
        <v>1.3</v>
      </c>
      <c r="K15" s="23">
        <v>59</v>
      </c>
      <c r="L15" s="24">
        <v>40.7</v>
      </c>
      <c r="M15" s="147">
        <f>L15*E15/1000</f>
        <v>4.07</v>
      </c>
    </row>
    <row r="16" spans="1:13" ht="43.5" customHeight="1">
      <c r="A16" s="509"/>
      <c r="B16" s="437"/>
      <c r="C16" s="470"/>
      <c r="D16" s="41" t="s">
        <v>39</v>
      </c>
      <c r="E16" s="22">
        <v>8</v>
      </c>
      <c r="F16" s="22">
        <v>8</v>
      </c>
      <c r="G16" s="22"/>
      <c r="H16" s="22"/>
      <c r="I16" s="22">
        <v>9.5</v>
      </c>
      <c r="J16" s="22"/>
      <c r="K16" s="22">
        <v>39</v>
      </c>
      <c r="L16" s="23">
        <v>47.95</v>
      </c>
      <c r="M16" s="147">
        <f>L16*E16/1000</f>
        <v>0.3836</v>
      </c>
    </row>
    <row r="17" spans="1:13" ht="43.5" customHeight="1">
      <c r="A17" s="433"/>
      <c r="B17" s="433"/>
      <c r="C17" s="433"/>
      <c r="D17" s="433"/>
      <c r="E17" s="433"/>
      <c r="F17" s="433"/>
      <c r="G17" s="27">
        <f>SUM(G14:G16)</f>
        <v>3.04</v>
      </c>
      <c r="H17" s="27">
        <f>SUM(H14:H16)</f>
        <v>3.37</v>
      </c>
      <c r="I17" s="27">
        <f>SUM(I14:I16)</f>
        <v>14.440000000000001</v>
      </c>
      <c r="J17" s="27">
        <f>SUM(J14:J16)</f>
        <v>1.3</v>
      </c>
      <c r="K17" s="27">
        <f>SUM(K14:K16)</f>
        <v>101.8</v>
      </c>
      <c r="L17" s="27"/>
      <c r="M17" s="145">
        <f>SUM(M14:M16)</f>
        <v>5.058600000000001</v>
      </c>
    </row>
    <row r="18" spans="1:13" ht="43.5" customHeight="1">
      <c r="A18" s="435" t="s">
        <v>29</v>
      </c>
      <c r="B18" s="435"/>
      <c r="C18" s="435"/>
      <c r="D18" s="435"/>
      <c r="E18" s="435"/>
      <c r="F18" s="435"/>
      <c r="G18" s="347">
        <f>G20+Лист10яс!G7+G13+G17</f>
        <v>15.149999999999999</v>
      </c>
      <c r="H18" s="347">
        <f>H20+Лист10яс!H7+H13+H17</f>
        <v>18.450000000000003</v>
      </c>
      <c r="I18" s="347">
        <f>I20+Лист10яс!I7+I13+I17</f>
        <v>40.989999999999995</v>
      </c>
      <c r="J18" s="347">
        <f>J20+Лист10яс!J7+J13+J17</f>
        <v>7.9799999999999995</v>
      </c>
      <c r="K18" s="347">
        <f>K20+Лист10яс!K7+K13+K17</f>
        <v>395.04</v>
      </c>
      <c r="L18" s="347"/>
      <c r="M18" s="279">
        <f>M9+M13+M17</f>
        <v>17.5502</v>
      </c>
    </row>
    <row r="19" spans="1:13" ht="43.5" customHeight="1">
      <c r="A19" s="461" t="s">
        <v>14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3"/>
    </row>
    <row r="20" spans="1:13" ht="43.5" customHeight="1">
      <c r="A20" s="306" t="s">
        <v>10</v>
      </c>
      <c r="B20" s="307">
        <v>75</v>
      </c>
      <c r="C20" s="307"/>
      <c r="D20" s="351" t="s">
        <v>95</v>
      </c>
      <c r="E20" s="357">
        <v>75</v>
      </c>
      <c r="F20" s="352">
        <v>53</v>
      </c>
      <c r="G20" s="352">
        <v>1.13</v>
      </c>
      <c r="H20" s="352">
        <v>0.05</v>
      </c>
      <c r="I20" s="352">
        <v>9.98</v>
      </c>
      <c r="J20" s="352">
        <v>5.25</v>
      </c>
      <c r="K20" s="352">
        <v>46.73</v>
      </c>
      <c r="L20" s="358">
        <v>135</v>
      </c>
      <c r="M20" s="286">
        <f>L20*E20/1000</f>
        <v>10.125</v>
      </c>
    </row>
    <row r="21" spans="1:13" ht="43.5" customHeight="1">
      <c r="A21" s="461" t="s">
        <v>16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3"/>
    </row>
    <row r="22" spans="1:13" ht="43.5" customHeight="1">
      <c r="A22" s="267"/>
      <c r="B22" s="267"/>
      <c r="C22" s="267"/>
      <c r="D22" s="37" t="s">
        <v>217</v>
      </c>
      <c r="E22" s="22">
        <v>20</v>
      </c>
      <c r="F22" s="22">
        <v>16</v>
      </c>
      <c r="G22" s="22">
        <v>0.08</v>
      </c>
      <c r="H22" s="22"/>
      <c r="I22" s="22">
        <v>1.76</v>
      </c>
      <c r="J22" s="22">
        <v>29</v>
      </c>
      <c r="K22" s="22">
        <v>16.4</v>
      </c>
      <c r="L22" s="22">
        <v>135</v>
      </c>
      <c r="M22" s="147">
        <f>L22*E22/1000</f>
        <v>2.7</v>
      </c>
    </row>
    <row r="23" spans="1:13" ht="43.5" customHeight="1">
      <c r="A23" s="268" t="s">
        <v>53</v>
      </c>
      <c r="B23" s="266">
        <v>62</v>
      </c>
      <c r="C23" s="266">
        <v>23</v>
      </c>
      <c r="D23" s="37" t="s">
        <v>331</v>
      </c>
      <c r="E23" s="23">
        <v>40</v>
      </c>
      <c r="F23" s="23">
        <v>36</v>
      </c>
      <c r="G23" s="23">
        <v>0.2</v>
      </c>
      <c r="H23" s="23">
        <v>0.16</v>
      </c>
      <c r="I23" s="23">
        <v>2.96</v>
      </c>
      <c r="J23" s="23">
        <v>1.8</v>
      </c>
      <c r="K23" s="23">
        <v>22</v>
      </c>
      <c r="L23" s="23">
        <v>140</v>
      </c>
      <c r="M23" s="147">
        <f>L23*E23/1000</f>
        <v>5.6</v>
      </c>
    </row>
    <row r="24" spans="1:13" ht="43.5" customHeight="1">
      <c r="A24" s="268"/>
      <c r="B24" s="266"/>
      <c r="C24" s="266"/>
      <c r="D24" s="37" t="s">
        <v>332</v>
      </c>
      <c r="E24" s="23">
        <v>20</v>
      </c>
      <c r="F24" s="23">
        <v>15</v>
      </c>
      <c r="G24" s="23">
        <v>0.24</v>
      </c>
      <c r="H24" s="23"/>
      <c r="I24" s="23">
        <v>3.36</v>
      </c>
      <c r="J24" s="23">
        <v>1.4</v>
      </c>
      <c r="K24" s="23">
        <v>14.56</v>
      </c>
      <c r="L24" s="23">
        <v>110</v>
      </c>
      <c r="M24" s="147">
        <f>L24*E24/1000</f>
        <v>2.2</v>
      </c>
    </row>
    <row r="25" spans="1:13" ht="43.5" customHeight="1">
      <c r="A25" s="268"/>
      <c r="B25" s="266"/>
      <c r="C25" s="266"/>
      <c r="D25" s="37" t="s">
        <v>13</v>
      </c>
      <c r="E25" s="23">
        <v>2</v>
      </c>
      <c r="F25" s="23">
        <v>2</v>
      </c>
      <c r="G25" s="23"/>
      <c r="H25" s="23"/>
      <c r="I25" s="23">
        <v>1.91</v>
      </c>
      <c r="J25" s="23"/>
      <c r="K25" s="23">
        <v>7.8</v>
      </c>
      <c r="L25" s="23">
        <v>47.95</v>
      </c>
      <c r="M25" s="147">
        <f>L25*E25/1000</f>
        <v>0.0959</v>
      </c>
    </row>
    <row r="26" spans="1:13" ht="43.5" customHeight="1">
      <c r="A26" s="268"/>
      <c r="B26" s="266"/>
      <c r="C26" s="266"/>
      <c r="D26" s="37"/>
      <c r="E26" s="23"/>
      <c r="F26" s="23"/>
      <c r="G26" s="23"/>
      <c r="H26" s="23"/>
      <c r="I26" s="23"/>
      <c r="J26" s="23"/>
      <c r="K26" s="23"/>
      <c r="L26" s="23"/>
      <c r="M26" s="147"/>
    </row>
    <row r="27" spans="1:13" ht="43.5" customHeight="1">
      <c r="A27" s="269"/>
      <c r="B27" s="269"/>
      <c r="C27" s="269"/>
      <c r="D27" s="37"/>
      <c r="E27" s="23"/>
      <c r="F27" s="23"/>
      <c r="G27" s="23"/>
      <c r="H27" s="23"/>
      <c r="I27" s="23"/>
      <c r="J27" s="23"/>
      <c r="K27" s="23"/>
      <c r="L27" s="23"/>
      <c r="M27" s="147"/>
    </row>
    <row r="28" spans="1:13" ht="43.5" customHeight="1">
      <c r="A28" s="433"/>
      <c r="B28" s="433"/>
      <c r="C28" s="433"/>
      <c r="D28" s="433"/>
      <c r="E28" s="433"/>
      <c r="F28" s="433"/>
      <c r="G28" s="27">
        <f>SUM(G22:G27)</f>
        <v>0.52</v>
      </c>
      <c r="H28" s="27">
        <f>SUM(H22:H27)</f>
        <v>0.16</v>
      </c>
      <c r="I28" s="27">
        <f>SUM(I22:I27)</f>
        <v>9.99</v>
      </c>
      <c r="J28" s="27">
        <f>SUM(J22:J27)</f>
        <v>32.2</v>
      </c>
      <c r="K28" s="27">
        <f>SUM(K22:K27)</f>
        <v>60.76</v>
      </c>
      <c r="L28" s="27"/>
      <c r="M28" s="145">
        <f>SUM(M22:M27)</f>
        <v>10.5959</v>
      </c>
    </row>
    <row r="29" spans="12:13" ht="43.5" customHeight="1">
      <c r="L29" s="27"/>
      <c r="M29" s="24"/>
    </row>
    <row r="30" spans="1:13" ht="43.5" customHeight="1">
      <c r="A30" s="440" t="s">
        <v>313</v>
      </c>
      <c r="B30" s="439">
        <v>150</v>
      </c>
      <c r="C30" s="464">
        <v>61</v>
      </c>
      <c r="D30" s="49" t="s">
        <v>201</v>
      </c>
      <c r="E30" s="23">
        <v>12</v>
      </c>
      <c r="F30" s="23">
        <v>12</v>
      </c>
      <c r="G30" s="23">
        <v>2.42</v>
      </c>
      <c r="H30" s="23">
        <v>0.12</v>
      </c>
      <c r="I30" s="23"/>
      <c r="J30" s="23"/>
      <c r="K30" s="23">
        <v>12.72</v>
      </c>
      <c r="L30" s="24">
        <v>429</v>
      </c>
      <c r="M30" s="147">
        <f aca="true" t="shared" si="0" ref="M30:M35">L30*E30/1000</f>
        <v>5.148</v>
      </c>
    </row>
    <row r="31" spans="1:13" ht="43.5" customHeight="1">
      <c r="A31" s="456"/>
      <c r="B31" s="456"/>
      <c r="C31" s="465"/>
      <c r="D31" s="49" t="s">
        <v>19</v>
      </c>
      <c r="E31" s="22">
        <v>60</v>
      </c>
      <c r="F31" s="22">
        <v>42</v>
      </c>
      <c r="G31" s="22">
        <v>0.58</v>
      </c>
      <c r="H31" s="22">
        <v>0.16</v>
      </c>
      <c r="I31" s="22">
        <v>6.84</v>
      </c>
      <c r="J31" s="22"/>
      <c r="K31" s="22">
        <v>33.6</v>
      </c>
      <c r="L31" s="176">
        <v>17.6</v>
      </c>
      <c r="M31" s="147">
        <f t="shared" si="0"/>
        <v>1.056</v>
      </c>
    </row>
    <row r="32" spans="1:13" ht="43.5" customHeight="1">
      <c r="A32" s="456"/>
      <c r="B32" s="456"/>
      <c r="C32" s="465"/>
      <c r="D32" s="37" t="s">
        <v>21</v>
      </c>
      <c r="E32" s="22">
        <v>10</v>
      </c>
      <c r="F32" s="22">
        <v>8</v>
      </c>
      <c r="G32" s="22">
        <v>0.02</v>
      </c>
      <c r="H32" s="22"/>
      <c r="I32" s="22">
        <v>0.58</v>
      </c>
      <c r="J32" s="22"/>
      <c r="K32" s="22">
        <v>2.7</v>
      </c>
      <c r="L32" s="176">
        <v>22</v>
      </c>
      <c r="M32" s="147">
        <f t="shared" si="0"/>
        <v>0.22</v>
      </c>
    </row>
    <row r="33" spans="1:13" ht="43.5" customHeight="1">
      <c r="A33" s="456"/>
      <c r="B33" s="456"/>
      <c r="C33" s="465"/>
      <c r="D33" s="37" t="s">
        <v>26</v>
      </c>
      <c r="E33" s="22">
        <v>20</v>
      </c>
      <c r="F33" s="22">
        <v>20</v>
      </c>
      <c r="G33" s="22">
        <v>0.16</v>
      </c>
      <c r="H33" s="22"/>
      <c r="I33" s="22">
        <v>0.8</v>
      </c>
      <c r="J33" s="22"/>
      <c r="K33" s="22">
        <v>3.36</v>
      </c>
      <c r="L33" s="176">
        <v>32.9</v>
      </c>
      <c r="M33" s="147">
        <f t="shared" si="0"/>
        <v>0.658</v>
      </c>
    </row>
    <row r="34" spans="1:13" ht="43.5" customHeight="1">
      <c r="A34" s="456"/>
      <c r="B34" s="456"/>
      <c r="C34" s="465"/>
      <c r="D34" s="37" t="s">
        <v>20</v>
      </c>
      <c r="E34" s="22">
        <v>10</v>
      </c>
      <c r="F34" s="22">
        <v>8</v>
      </c>
      <c r="G34" s="22">
        <v>0.64</v>
      </c>
      <c r="H34" s="22">
        <v>1.03</v>
      </c>
      <c r="I34" s="22">
        <v>0.01</v>
      </c>
      <c r="J34" s="22"/>
      <c r="K34" s="22">
        <v>11.5</v>
      </c>
      <c r="L34" s="176">
        <v>26.4</v>
      </c>
      <c r="M34" s="147">
        <f t="shared" si="0"/>
        <v>0.264</v>
      </c>
    </row>
    <row r="35" spans="1:13" ht="43.5" customHeight="1">
      <c r="A35" s="456"/>
      <c r="B35" s="456"/>
      <c r="C35" s="466"/>
      <c r="D35" s="41" t="s">
        <v>164</v>
      </c>
      <c r="E35" s="23">
        <v>5</v>
      </c>
      <c r="F35" s="23">
        <v>4.25</v>
      </c>
      <c r="G35" s="23">
        <v>0.62</v>
      </c>
      <c r="H35" s="23">
        <v>1.25</v>
      </c>
      <c r="I35" s="23">
        <v>0.02</v>
      </c>
      <c r="J35" s="23"/>
      <c r="K35" s="23">
        <v>14.11</v>
      </c>
      <c r="L35" s="23">
        <v>165</v>
      </c>
      <c r="M35" s="147">
        <f t="shared" si="0"/>
        <v>0.825</v>
      </c>
    </row>
    <row r="36" spans="1:13" ht="43.5" customHeight="1">
      <c r="A36" s="433"/>
      <c r="B36" s="433"/>
      <c r="C36" s="433"/>
      <c r="D36" s="433"/>
      <c r="E36" s="433"/>
      <c r="F36" s="433"/>
      <c r="G36" s="27">
        <f>SUM(G30:G35)</f>
        <v>4.44</v>
      </c>
      <c r="H36" s="27">
        <f>SUM(H30:H35)</f>
        <v>2.56</v>
      </c>
      <c r="I36" s="27">
        <f>SUM(I30:I35)</f>
        <v>8.25</v>
      </c>
      <c r="J36" s="27"/>
      <c r="K36" s="27">
        <f>SUM(K30:K35)</f>
        <v>77.99000000000001</v>
      </c>
      <c r="L36" s="27"/>
      <c r="M36" s="145">
        <f>SUM(M30:M35)</f>
        <v>8.171</v>
      </c>
    </row>
    <row r="37" spans="1:13" ht="43.5" customHeight="1">
      <c r="A37" s="575" t="s">
        <v>311</v>
      </c>
      <c r="B37" s="471" t="s">
        <v>280</v>
      </c>
      <c r="C37" s="578" t="s">
        <v>310</v>
      </c>
      <c r="D37" s="37" t="s">
        <v>241</v>
      </c>
      <c r="E37" s="22">
        <v>40</v>
      </c>
      <c r="F37" s="22">
        <v>40</v>
      </c>
      <c r="G37" s="22">
        <v>4.2</v>
      </c>
      <c r="H37" s="22">
        <v>0.92</v>
      </c>
      <c r="I37" s="22">
        <v>25.44</v>
      </c>
      <c r="J37" s="22"/>
      <c r="K37" s="22">
        <v>130</v>
      </c>
      <c r="L37" s="151">
        <v>67.1</v>
      </c>
      <c r="M37" s="152">
        <f>L37*E37/1000</f>
        <v>2.684</v>
      </c>
    </row>
    <row r="38" spans="1:13" ht="43.5" customHeight="1">
      <c r="A38" s="576"/>
      <c r="B38" s="472"/>
      <c r="C38" s="579"/>
      <c r="D38" s="41" t="s">
        <v>11</v>
      </c>
      <c r="E38" s="22">
        <v>4</v>
      </c>
      <c r="F38" s="22">
        <v>4</v>
      </c>
      <c r="G38" s="22">
        <v>0.01</v>
      </c>
      <c r="H38" s="22">
        <v>3.14</v>
      </c>
      <c r="I38" s="22">
        <v>0.02</v>
      </c>
      <c r="J38" s="22"/>
      <c r="K38" s="22">
        <v>29.36</v>
      </c>
      <c r="L38" s="151">
        <v>429</v>
      </c>
      <c r="M38" s="152">
        <f aca="true" t="shared" si="1" ref="M38:M44">L38*E38/1000</f>
        <v>1.716</v>
      </c>
    </row>
    <row r="39" spans="1:13" ht="43.5" customHeight="1">
      <c r="A39" s="576"/>
      <c r="B39" s="472"/>
      <c r="C39" s="579"/>
      <c r="D39" s="77" t="s">
        <v>101</v>
      </c>
      <c r="E39" s="68">
        <v>40</v>
      </c>
      <c r="F39" s="133">
        <v>40</v>
      </c>
      <c r="G39" s="133">
        <v>8</v>
      </c>
      <c r="H39" s="133">
        <v>3.92</v>
      </c>
      <c r="I39" s="133"/>
      <c r="J39" s="133"/>
      <c r="K39" s="133">
        <v>67.2</v>
      </c>
      <c r="L39" s="216">
        <v>429</v>
      </c>
      <c r="M39" s="152">
        <f t="shared" si="1"/>
        <v>17.16</v>
      </c>
    </row>
    <row r="40" spans="1:13" ht="43.5" customHeight="1">
      <c r="A40" s="576"/>
      <c r="B40" s="472"/>
      <c r="C40" s="579"/>
      <c r="D40" s="77" t="s">
        <v>104</v>
      </c>
      <c r="E40" s="133">
        <v>10</v>
      </c>
      <c r="F40" s="133">
        <v>8</v>
      </c>
      <c r="G40" s="133">
        <v>0.11</v>
      </c>
      <c r="H40" s="133"/>
      <c r="I40" s="133">
        <v>0.73</v>
      </c>
      <c r="J40" s="133">
        <v>0.84</v>
      </c>
      <c r="K40" s="133">
        <v>3.3</v>
      </c>
      <c r="L40" s="216">
        <v>26.4</v>
      </c>
      <c r="M40" s="152">
        <f t="shared" si="1"/>
        <v>0.264</v>
      </c>
    </row>
    <row r="41" spans="1:13" ht="43.5" customHeight="1">
      <c r="A41" s="576"/>
      <c r="B41" s="472"/>
      <c r="C41" s="579"/>
      <c r="D41" s="77"/>
      <c r="E41" s="133"/>
      <c r="F41" s="133"/>
      <c r="G41" s="133"/>
      <c r="H41" s="133"/>
      <c r="I41" s="133"/>
      <c r="J41" s="133"/>
      <c r="K41" s="133"/>
      <c r="L41" s="216"/>
      <c r="M41" s="152"/>
    </row>
    <row r="42" spans="1:13" ht="43.5" customHeight="1">
      <c r="A42" s="576"/>
      <c r="B42" s="472"/>
      <c r="C42" s="579"/>
      <c r="D42" s="77" t="s">
        <v>111</v>
      </c>
      <c r="E42" s="133">
        <v>10</v>
      </c>
      <c r="F42" s="133">
        <v>8</v>
      </c>
      <c r="G42" s="133">
        <v>0.02</v>
      </c>
      <c r="H42" s="133"/>
      <c r="I42" s="133">
        <v>0.58</v>
      </c>
      <c r="J42" s="133">
        <v>0.4</v>
      </c>
      <c r="K42" s="133">
        <v>2.7</v>
      </c>
      <c r="L42" s="216">
        <v>22</v>
      </c>
      <c r="M42" s="152">
        <f t="shared" si="1"/>
        <v>0.22</v>
      </c>
    </row>
    <row r="43" spans="1:13" ht="43.5" customHeight="1">
      <c r="A43" s="576"/>
      <c r="B43" s="472"/>
      <c r="C43" s="579"/>
      <c r="D43" s="77" t="s">
        <v>109</v>
      </c>
      <c r="E43" s="133">
        <v>2</v>
      </c>
      <c r="F43" s="133">
        <v>2</v>
      </c>
      <c r="G43" s="133">
        <v>0.18</v>
      </c>
      <c r="H43" s="133">
        <v>0.02</v>
      </c>
      <c r="I43" s="133">
        <v>1.4</v>
      </c>
      <c r="J43" s="133"/>
      <c r="K43" s="133">
        <v>6.34</v>
      </c>
      <c r="L43" s="216">
        <v>32.9</v>
      </c>
      <c r="M43" s="152">
        <f t="shared" si="1"/>
        <v>0.0658</v>
      </c>
    </row>
    <row r="44" spans="1:13" ht="43.5" customHeight="1">
      <c r="A44" s="577"/>
      <c r="B44" s="473"/>
      <c r="C44" s="580"/>
      <c r="D44" s="37" t="s">
        <v>17</v>
      </c>
      <c r="E44" s="23">
        <v>4</v>
      </c>
      <c r="F44" s="23">
        <v>4</v>
      </c>
      <c r="G44" s="23"/>
      <c r="H44" s="23">
        <v>3.75</v>
      </c>
      <c r="I44" s="23"/>
      <c r="J44" s="23"/>
      <c r="K44" s="23">
        <v>34.92</v>
      </c>
      <c r="L44" s="24">
        <v>120</v>
      </c>
      <c r="M44" s="152">
        <f t="shared" si="1"/>
        <v>0.48</v>
      </c>
    </row>
    <row r="45" spans="1:13" ht="43.5" customHeight="1">
      <c r="A45" s="433"/>
      <c r="B45" s="433"/>
      <c r="C45" s="433"/>
      <c r="D45" s="433"/>
      <c r="E45" s="433"/>
      <c r="F45" s="433"/>
      <c r="G45" s="27">
        <f>SUM(G37:G44)</f>
        <v>12.52</v>
      </c>
      <c r="H45" s="27">
        <f>SUM(H37:H44)</f>
        <v>11.75</v>
      </c>
      <c r="I45" s="27">
        <f>SUM(I37:I44)</f>
        <v>28.169999999999998</v>
      </c>
      <c r="J45" s="27">
        <f>SUM(J37:J44)</f>
        <v>1.24</v>
      </c>
      <c r="K45" s="27">
        <f>SUM(K37:K44)</f>
        <v>273.82</v>
      </c>
      <c r="L45" s="27"/>
      <c r="M45" s="145">
        <f>SUM(M37:M44)</f>
        <v>22.5898</v>
      </c>
    </row>
    <row r="46" spans="1:13" ht="43.5" customHeight="1">
      <c r="A46" s="460" t="s">
        <v>295</v>
      </c>
      <c r="B46" s="455">
        <v>150</v>
      </c>
      <c r="C46" s="455">
        <v>67</v>
      </c>
      <c r="D46" s="28" t="s">
        <v>233</v>
      </c>
      <c r="E46" s="24">
        <v>5</v>
      </c>
      <c r="F46" s="24">
        <v>5</v>
      </c>
      <c r="G46" s="24"/>
      <c r="H46" s="24">
        <v>0.22</v>
      </c>
      <c r="I46" s="24">
        <v>0.31</v>
      </c>
      <c r="J46" s="24">
        <v>0.6</v>
      </c>
      <c r="K46" s="24">
        <v>13.95</v>
      </c>
      <c r="L46" s="23">
        <v>214.5</v>
      </c>
      <c r="M46" s="147">
        <f>L46*E46/1000</f>
        <v>1.0725</v>
      </c>
    </row>
    <row r="47" spans="1:13" ht="43.5" customHeight="1">
      <c r="A47" s="460"/>
      <c r="B47" s="455"/>
      <c r="C47" s="455"/>
      <c r="D47" s="28" t="s">
        <v>225</v>
      </c>
      <c r="E47" s="24">
        <v>4</v>
      </c>
      <c r="F47" s="24">
        <v>4</v>
      </c>
      <c r="G47" s="24">
        <v>0.053</v>
      </c>
      <c r="H47" s="24"/>
      <c r="I47" s="24">
        <v>1.96</v>
      </c>
      <c r="J47" s="24">
        <v>0.45</v>
      </c>
      <c r="K47" s="24">
        <v>8.28</v>
      </c>
      <c r="L47" s="23">
        <v>203.5</v>
      </c>
      <c r="M47" s="147">
        <f>L47*E47/1000</f>
        <v>0.814</v>
      </c>
    </row>
    <row r="48" spans="1:13" ht="43.5" customHeight="1">
      <c r="A48" s="460"/>
      <c r="B48" s="455"/>
      <c r="C48" s="455"/>
      <c r="D48" s="28" t="s">
        <v>13</v>
      </c>
      <c r="E48" s="22">
        <v>8</v>
      </c>
      <c r="F48" s="22">
        <v>8</v>
      </c>
      <c r="G48" s="22"/>
      <c r="H48" s="22"/>
      <c r="I48" s="22">
        <v>9.5</v>
      </c>
      <c r="J48" s="22"/>
      <c r="K48" s="22">
        <v>39</v>
      </c>
      <c r="L48" s="23">
        <v>47.95</v>
      </c>
      <c r="M48" s="147">
        <f>L48*E48/1000</f>
        <v>0.3836</v>
      </c>
    </row>
    <row r="49" spans="1:13" ht="43.5" customHeight="1">
      <c r="A49" s="433"/>
      <c r="B49" s="434"/>
      <c r="C49" s="434"/>
      <c r="D49" s="434"/>
      <c r="E49" s="434"/>
      <c r="F49" s="434"/>
      <c r="G49" s="27">
        <f>SUM(G46:G48)</f>
        <v>0.053</v>
      </c>
      <c r="H49" s="27">
        <f>SUM(H46:H48)</f>
        <v>0.22</v>
      </c>
      <c r="I49" s="27">
        <f>SUM(I46:I48)</f>
        <v>11.77</v>
      </c>
      <c r="J49" s="27">
        <f>SUM(J46:J48)</f>
        <v>1.05</v>
      </c>
      <c r="K49" s="27">
        <f>SUM(K46:K48)</f>
        <v>61.23</v>
      </c>
      <c r="L49" s="27"/>
      <c r="M49" s="145">
        <f>SUM(M46:M48)</f>
        <v>2.2701</v>
      </c>
    </row>
    <row r="50" spans="1:13" ht="43.5" customHeight="1">
      <c r="A50" s="57" t="s">
        <v>43</v>
      </c>
      <c r="B50" s="46">
        <v>25</v>
      </c>
      <c r="C50" s="46"/>
      <c r="D50" s="41" t="s">
        <v>24</v>
      </c>
      <c r="E50" s="23">
        <v>25</v>
      </c>
      <c r="F50" s="23">
        <v>25</v>
      </c>
      <c r="G50" s="23">
        <v>1.3</v>
      </c>
      <c r="H50" s="23">
        <v>0.3</v>
      </c>
      <c r="I50" s="23">
        <v>11.07</v>
      </c>
      <c r="J50" s="23"/>
      <c r="K50" s="23">
        <v>53.5</v>
      </c>
      <c r="L50" s="23">
        <v>53.16</v>
      </c>
      <c r="M50" s="148">
        <f>L50*E50/1000</f>
        <v>1.329</v>
      </c>
    </row>
    <row r="51" spans="1:13" ht="43.5" customHeight="1">
      <c r="A51" s="435" t="s">
        <v>28</v>
      </c>
      <c r="B51" s="435"/>
      <c r="C51" s="435"/>
      <c r="D51" s="435"/>
      <c r="E51" s="435"/>
      <c r="F51" s="435"/>
      <c r="G51" s="279">
        <f>G28+G36+G45+G49+G50</f>
        <v>18.833000000000002</v>
      </c>
      <c r="H51" s="279">
        <f>H28+H36+H45+H49+H50</f>
        <v>14.990000000000002</v>
      </c>
      <c r="I51" s="279">
        <f>I28+I36+I45+I49+I50</f>
        <v>69.25</v>
      </c>
      <c r="J51" s="279">
        <f>J28+J36+J45+J49+J50</f>
        <v>34.49</v>
      </c>
      <c r="K51" s="279">
        <f>K28+K36+K45+K49+K50</f>
        <v>527.3</v>
      </c>
      <c r="L51" s="279"/>
      <c r="M51" s="279">
        <f>M28+M36+M45+M49+M50</f>
        <v>44.9558</v>
      </c>
    </row>
    <row r="52" spans="1:13" ht="43.5" customHeight="1">
      <c r="A52" s="461" t="s">
        <v>25</v>
      </c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3"/>
    </row>
    <row r="53" spans="1:13" ht="43.5" customHeight="1">
      <c r="A53" s="436" t="s">
        <v>269</v>
      </c>
      <c r="B53" s="439">
        <v>150</v>
      </c>
      <c r="C53" s="439">
        <v>9</v>
      </c>
      <c r="D53" s="41" t="s">
        <v>270</v>
      </c>
      <c r="E53" s="23">
        <v>25</v>
      </c>
      <c r="F53" s="23">
        <v>25</v>
      </c>
      <c r="G53" s="23">
        <v>2.7</v>
      </c>
      <c r="H53" s="23">
        <v>1.5</v>
      </c>
      <c r="I53" s="23">
        <v>15.23</v>
      </c>
      <c r="J53" s="23"/>
      <c r="K53" s="23">
        <v>87.75</v>
      </c>
      <c r="L53" s="23">
        <v>33</v>
      </c>
      <c r="M53" s="152">
        <f>L53*E53/1000</f>
        <v>0.825</v>
      </c>
    </row>
    <row r="54" spans="1:13" ht="43.5" customHeight="1">
      <c r="A54" s="436"/>
      <c r="B54" s="439"/>
      <c r="C54" s="439"/>
      <c r="D54" s="41" t="s">
        <v>11</v>
      </c>
      <c r="E54" s="23">
        <v>5</v>
      </c>
      <c r="F54" s="23">
        <v>5</v>
      </c>
      <c r="G54" s="23">
        <v>0.02</v>
      </c>
      <c r="H54" s="23">
        <v>3.92</v>
      </c>
      <c r="I54" s="23">
        <v>0.02</v>
      </c>
      <c r="J54" s="23"/>
      <c r="K54" s="23">
        <v>36.7</v>
      </c>
      <c r="L54" s="23">
        <v>429</v>
      </c>
      <c r="M54" s="152">
        <f>L54*E54/1000</f>
        <v>2.145</v>
      </c>
    </row>
    <row r="55" spans="1:13" ht="43.5" customHeight="1">
      <c r="A55" s="436"/>
      <c r="B55" s="439"/>
      <c r="C55" s="439"/>
      <c r="D55" s="41" t="s">
        <v>23</v>
      </c>
      <c r="E55" s="23">
        <v>100</v>
      </c>
      <c r="F55" s="23">
        <v>100</v>
      </c>
      <c r="G55" s="23">
        <v>2.8</v>
      </c>
      <c r="H55" s="23">
        <v>3.2</v>
      </c>
      <c r="I55" s="23">
        <v>4.7</v>
      </c>
      <c r="J55" s="23"/>
      <c r="K55" s="23">
        <v>59</v>
      </c>
      <c r="L55" s="23">
        <v>40.7</v>
      </c>
      <c r="M55" s="152">
        <f>L55*E55/1000</f>
        <v>4.07</v>
      </c>
    </row>
    <row r="56" spans="1:13" ht="43.5" customHeight="1">
      <c r="A56" s="436"/>
      <c r="B56" s="439"/>
      <c r="C56" s="439"/>
      <c r="D56" s="41" t="s">
        <v>39</v>
      </c>
      <c r="E56" s="23">
        <v>5</v>
      </c>
      <c r="F56" s="23">
        <v>5</v>
      </c>
      <c r="G56" s="23"/>
      <c r="H56" s="23"/>
      <c r="I56" s="23">
        <v>4.99</v>
      </c>
      <c r="J56" s="23"/>
      <c r="K56" s="23">
        <v>18.95</v>
      </c>
      <c r="L56" s="23">
        <v>47.95</v>
      </c>
      <c r="M56" s="152">
        <f>L56*E56/1000</f>
        <v>0.23975</v>
      </c>
    </row>
    <row r="57" spans="1:13" ht="43.5" customHeight="1">
      <c r="A57" s="433"/>
      <c r="B57" s="433"/>
      <c r="C57" s="433"/>
      <c r="D57" s="433"/>
      <c r="E57" s="433"/>
      <c r="F57" s="433"/>
      <c r="G57" s="27">
        <f>SUM(G53:G56)</f>
        <v>5.52</v>
      </c>
      <c r="H57" s="27">
        <f>SUM(H53:H56)</f>
        <v>8.620000000000001</v>
      </c>
      <c r="I57" s="27">
        <f>SUM(I53:I56)</f>
        <v>24.939999999999998</v>
      </c>
      <c r="J57" s="27">
        <f>SUM(J53:J56)</f>
        <v>0</v>
      </c>
      <c r="K57" s="27">
        <f>SUM(K53:K56)</f>
        <v>202.39999999999998</v>
      </c>
      <c r="L57" s="27"/>
      <c r="M57" s="145">
        <f>SUM(M53:M56)</f>
        <v>7.27975</v>
      </c>
    </row>
    <row r="58" spans="1:13" ht="43.5" customHeight="1">
      <c r="A58" s="509" t="s">
        <v>312</v>
      </c>
      <c r="B58" s="437">
        <v>150</v>
      </c>
      <c r="C58" s="468">
        <v>3</v>
      </c>
      <c r="D58" s="41" t="s">
        <v>36</v>
      </c>
      <c r="E58" s="23">
        <v>1</v>
      </c>
      <c r="F58" s="23">
        <v>1</v>
      </c>
      <c r="G58" s="22"/>
      <c r="H58" s="22"/>
      <c r="I58" s="22"/>
      <c r="J58" s="22"/>
      <c r="K58" s="22"/>
      <c r="L58" s="176">
        <v>506</v>
      </c>
      <c r="M58" s="147">
        <f>L58*E58/1000</f>
        <v>0.506</v>
      </c>
    </row>
    <row r="59" spans="1:13" ht="43.5" customHeight="1">
      <c r="A59" s="509"/>
      <c r="B59" s="437"/>
      <c r="C59" s="470"/>
      <c r="D59" s="41" t="s">
        <v>39</v>
      </c>
      <c r="E59" s="22">
        <v>5</v>
      </c>
      <c r="F59" s="22">
        <v>5</v>
      </c>
      <c r="G59" s="22"/>
      <c r="H59" s="22"/>
      <c r="I59" s="22">
        <v>9.5</v>
      </c>
      <c r="J59" s="22"/>
      <c r="K59" s="22">
        <v>39</v>
      </c>
      <c r="L59" s="23">
        <v>47.95</v>
      </c>
      <c r="M59" s="147">
        <f>L59*E59/1000</f>
        <v>0.23975</v>
      </c>
    </row>
    <row r="60" spans="1:13" s="8" customFormat="1" ht="63" customHeight="1">
      <c r="A60" s="433"/>
      <c r="B60" s="433"/>
      <c r="C60" s="433"/>
      <c r="D60" s="433"/>
      <c r="E60" s="433"/>
      <c r="F60" s="433"/>
      <c r="G60" s="27">
        <f>SUM(G58:G59)</f>
        <v>0</v>
      </c>
      <c r="H60" s="27">
        <f>SUM(H58:H59)</f>
        <v>0</v>
      </c>
      <c r="I60" s="27">
        <f>SUM(I58:I59)</f>
        <v>9.5</v>
      </c>
      <c r="J60" s="27">
        <f>SUM(J58:J59)</f>
        <v>0</v>
      </c>
      <c r="K60" s="27">
        <f>SUM(K58:K59)</f>
        <v>39</v>
      </c>
      <c r="L60" s="27"/>
      <c r="M60" s="145">
        <f>SUM(M58:M59)</f>
        <v>0.74575</v>
      </c>
    </row>
    <row r="61" spans="1:13" s="7" customFormat="1" ht="42" customHeight="1">
      <c r="A61" s="35" t="s">
        <v>45</v>
      </c>
      <c r="B61" s="36">
        <v>25</v>
      </c>
      <c r="C61" s="36"/>
      <c r="D61" s="37" t="s">
        <v>45</v>
      </c>
      <c r="E61" s="22">
        <v>25</v>
      </c>
      <c r="F61" s="22">
        <v>25</v>
      </c>
      <c r="G61" s="22">
        <v>1.77</v>
      </c>
      <c r="H61" s="22">
        <v>0.27</v>
      </c>
      <c r="I61" s="22">
        <v>11.6</v>
      </c>
      <c r="J61" s="22"/>
      <c r="K61" s="22">
        <v>57.25</v>
      </c>
      <c r="L61" s="176">
        <v>60.18</v>
      </c>
      <c r="M61" s="148">
        <f>L61*E61/1000</f>
        <v>1.5045</v>
      </c>
    </row>
    <row r="62" spans="1:13" ht="43.5" customHeight="1">
      <c r="A62" s="26" t="s">
        <v>258</v>
      </c>
      <c r="B62" s="27">
        <v>15</v>
      </c>
      <c r="C62" s="27"/>
      <c r="D62" s="49" t="s">
        <v>259</v>
      </c>
      <c r="E62" s="23">
        <v>15</v>
      </c>
      <c r="F62" s="23">
        <v>15</v>
      </c>
      <c r="G62" s="23">
        <v>0.88</v>
      </c>
      <c r="H62" s="23">
        <v>2.16</v>
      </c>
      <c r="I62" s="23">
        <v>8.04</v>
      </c>
      <c r="J62" s="23"/>
      <c r="K62" s="23">
        <v>55.2</v>
      </c>
      <c r="L62" s="24">
        <v>110</v>
      </c>
      <c r="M62" s="145">
        <f>L62*E62/1000</f>
        <v>1.65</v>
      </c>
    </row>
    <row r="63" spans="1:13" ht="43.5" customHeight="1">
      <c r="A63" s="435" t="s">
        <v>30</v>
      </c>
      <c r="B63" s="435"/>
      <c r="C63" s="435"/>
      <c r="D63" s="435"/>
      <c r="E63" s="435"/>
      <c r="F63" s="435"/>
      <c r="G63" s="347">
        <f>G57+G60+G62+G61</f>
        <v>8.17</v>
      </c>
      <c r="H63" s="347">
        <f>H57+H60+H62+H61</f>
        <v>11.05</v>
      </c>
      <c r="I63" s="347">
        <f>I57+I60+I62+I61</f>
        <v>54.08</v>
      </c>
      <c r="J63" s="347">
        <f>J57+J60+J62+J61</f>
        <v>0</v>
      </c>
      <c r="K63" s="347">
        <f>K57+K60+K62+K61</f>
        <v>353.84999999999997</v>
      </c>
      <c r="L63" s="347"/>
      <c r="M63" s="279">
        <f>M57+M60+M62+M61</f>
        <v>11.18</v>
      </c>
    </row>
    <row r="64" spans="1:13" ht="34.5">
      <c r="A64" s="432" t="s">
        <v>31</v>
      </c>
      <c r="B64" s="432"/>
      <c r="C64" s="432"/>
      <c r="D64" s="432"/>
      <c r="E64" s="432"/>
      <c r="F64" s="432"/>
      <c r="G64" s="281">
        <f>G18+G51+G63</f>
        <v>42.153000000000006</v>
      </c>
      <c r="H64" s="281">
        <f>H18+H51+H63</f>
        <v>44.49000000000001</v>
      </c>
      <c r="I64" s="281">
        <f>I18+I51+I63</f>
        <v>164.32</v>
      </c>
      <c r="J64" s="281">
        <f>J18+J51+J63</f>
        <v>42.47</v>
      </c>
      <c r="K64" s="281">
        <f>K18+K51+K63</f>
        <v>1276.1899999999998</v>
      </c>
      <c r="L64" s="348"/>
      <c r="M64" s="281">
        <f>M18+M20+M51+M63</f>
        <v>83.811</v>
      </c>
    </row>
    <row r="65" spans="4:12" ht="35.25">
      <c r="D65" s="210"/>
      <c r="E65" s="20"/>
      <c r="F65" s="20"/>
      <c r="G65" s="20"/>
      <c r="H65" s="20"/>
      <c r="I65" s="20"/>
      <c r="J65" s="20"/>
      <c r="K65" s="20"/>
      <c r="L65" s="20"/>
    </row>
  </sheetData>
  <sheetProtection/>
  <mergeCells count="41">
    <mergeCell ref="A37:A44"/>
    <mergeCell ref="B37:B44"/>
    <mergeCell ref="C37:C44"/>
    <mergeCell ref="C14:C16"/>
    <mergeCell ref="A21:M21"/>
    <mergeCell ref="A13:F13"/>
    <mergeCell ref="A14:A16"/>
    <mergeCell ref="B14:B16"/>
    <mergeCell ref="A19:M19"/>
    <mergeCell ref="A30:A35"/>
    <mergeCell ref="B30:B35"/>
    <mergeCell ref="A36:F36"/>
    <mergeCell ref="C30:C35"/>
    <mergeCell ref="A17:F17"/>
    <mergeCell ref="A18:F18"/>
    <mergeCell ref="A28:F28"/>
    <mergeCell ref="A4:K4"/>
    <mergeCell ref="A10:A12"/>
    <mergeCell ref="B10:B12"/>
    <mergeCell ref="C10:C12"/>
    <mergeCell ref="A5:A8"/>
    <mergeCell ref="B5:B8"/>
    <mergeCell ref="C5:C8"/>
    <mergeCell ref="A9:F9"/>
    <mergeCell ref="A60:F60"/>
    <mergeCell ref="A63:F63"/>
    <mergeCell ref="A64:F64"/>
    <mergeCell ref="A57:F57"/>
    <mergeCell ref="A58:A59"/>
    <mergeCell ref="B58:B59"/>
    <mergeCell ref="C58:C59"/>
    <mergeCell ref="C53:C56"/>
    <mergeCell ref="A45:F45"/>
    <mergeCell ref="A49:F49"/>
    <mergeCell ref="A51:F51"/>
    <mergeCell ref="C46:C48"/>
    <mergeCell ref="A46:A48"/>
    <mergeCell ref="B46:B48"/>
    <mergeCell ref="A52:M52"/>
    <mergeCell ref="A53:A56"/>
    <mergeCell ref="B53:B56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O73"/>
  <sheetViews>
    <sheetView view="pageBreakPreview" zoomScale="30" zoomScaleNormal="80" zoomScaleSheetLayoutView="30" zoomScalePageLayoutView="0" workbookViewId="0" topLeftCell="A10">
      <selection activeCell="M25" sqref="M25"/>
    </sheetView>
  </sheetViews>
  <sheetFormatPr defaultColWidth="9.140625" defaultRowHeight="15"/>
  <cols>
    <col min="1" max="1" width="75.28125" style="209" customWidth="1"/>
    <col min="2" max="3" width="30.00390625" style="209" customWidth="1"/>
    <col min="4" max="4" width="61.421875" style="211" customWidth="1"/>
    <col min="5" max="5" width="24.8515625" style="212" customWidth="1"/>
    <col min="6" max="6" width="23.00390625" style="212" customWidth="1"/>
    <col min="7" max="7" width="21.57421875" style="212" customWidth="1"/>
    <col min="8" max="8" width="21.421875" style="212" customWidth="1"/>
    <col min="9" max="10" width="21.8515625" style="212" customWidth="1"/>
    <col min="11" max="11" width="30.8515625" style="212" customWidth="1"/>
    <col min="12" max="12" width="23.57421875" style="212" customWidth="1"/>
    <col min="13" max="13" width="20.421875" style="211" customWidth="1"/>
    <col min="14" max="15" width="9.140625" style="7" customWidth="1"/>
  </cols>
  <sheetData>
    <row r="1" ht="6" customHeight="1"/>
    <row r="3" spans="2:13" ht="36">
      <c r="B3" s="215"/>
      <c r="C3" s="215"/>
      <c r="D3" s="215" t="s">
        <v>178</v>
      </c>
      <c r="E3" s="20"/>
      <c r="F3" s="20"/>
      <c r="G3" s="20"/>
      <c r="H3" s="20"/>
      <c r="I3" s="20"/>
      <c r="J3" s="20"/>
      <c r="K3" s="213" t="s">
        <v>338</v>
      </c>
      <c r="L3" s="213"/>
      <c r="M3" s="139"/>
    </row>
    <row r="4" spans="2:13" ht="36">
      <c r="B4" s="215" t="s">
        <v>126</v>
      </c>
      <c r="C4" s="215"/>
      <c r="D4" s="20" t="s">
        <v>150</v>
      </c>
      <c r="E4" s="20"/>
      <c r="F4" s="20"/>
      <c r="G4" s="20"/>
      <c r="H4" s="20"/>
      <c r="I4" s="20"/>
      <c r="J4" s="20"/>
      <c r="K4" s="20"/>
      <c r="L4" s="20"/>
      <c r="M4" s="139"/>
    </row>
    <row r="5" spans="1:13" ht="113.25" customHeight="1">
      <c r="A5" s="46" t="s">
        <v>0</v>
      </c>
      <c r="B5" s="46" t="s">
        <v>1</v>
      </c>
      <c r="C5" s="36" t="s">
        <v>236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235</v>
      </c>
      <c r="K5" s="36" t="s">
        <v>8</v>
      </c>
      <c r="L5" s="36" t="s">
        <v>220</v>
      </c>
      <c r="M5" s="132" t="s">
        <v>205</v>
      </c>
    </row>
    <row r="6" spans="1:13" ht="45.75" customHeight="1">
      <c r="A6" s="451" t="s">
        <v>9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27"/>
      <c r="M6" s="28"/>
    </row>
    <row r="7" spans="1:13" ht="45.75" customHeight="1">
      <c r="A7" s="454" t="s">
        <v>55</v>
      </c>
      <c r="B7" s="439">
        <v>150</v>
      </c>
      <c r="C7" s="464">
        <v>66</v>
      </c>
      <c r="D7" s="217" t="s">
        <v>116</v>
      </c>
      <c r="E7" s="22">
        <v>25</v>
      </c>
      <c r="F7" s="22">
        <v>25</v>
      </c>
      <c r="G7" s="22">
        <v>1.75</v>
      </c>
      <c r="H7" s="22">
        <v>0.25</v>
      </c>
      <c r="I7" s="22">
        <v>17.85</v>
      </c>
      <c r="J7" s="22"/>
      <c r="K7" s="22">
        <v>82.5</v>
      </c>
      <c r="L7" s="22">
        <v>50.05</v>
      </c>
      <c r="M7" s="151">
        <f>L7*E7/1000</f>
        <v>1.25125</v>
      </c>
    </row>
    <row r="8" spans="1:13" ht="45.75" customHeight="1">
      <c r="A8" s="454"/>
      <c r="B8" s="439"/>
      <c r="C8" s="465"/>
      <c r="D8" s="217" t="s">
        <v>96</v>
      </c>
      <c r="E8" s="47">
        <v>100</v>
      </c>
      <c r="F8" s="47">
        <v>100</v>
      </c>
      <c r="G8" s="47">
        <v>2.8</v>
      </c>
      <c r="H8" s="47">
        <v>3.2</v>
      </c>
      <c r="I8" s="47">
        <v>4.7</v>
      </c>
      <c r="J8" s="47">
        <v>1.3</v>
      </c>
      <c r="K8" s="47">
        <v>59</v>
      </c>
      <c r="L8" s="47">
        <v>40.7</v>
      </c>
      <c r="M8" s="151">
        <f>L8*E8/1000</f>
        <v>4.07</v>
      </c>
    </row>
    <row r="9" spans="1:13" ht="45.75" customHeight="1">
      <c r="A9" s="454"/>
      <c r="B9" s="439"/>
      <c r="C9" s="465"/>
      <c r="D9" s="217" t="s">
        <v>98</v>
      </c>
      <c r="E9" s="47">
        <v>3</v>
      </c>
      <c r="F9" s="47">
        <v>3</v>
      </c>
      <c r="G9" s="47"/>
      <c r="H9" s="47"/>
      <c r="I9" s="47">
        <v>2.86</v>
      </c>
      <c r="J9" s="47"/>
      <c r="K9" s="47">
        <v>11.7</v>
      </c>
      <c r="L9" s="47">
        <v>47.95</v>
      </c>
      <c r="M9" s="151">
        <f>L9*E9/1000</f>
        <v>0.14385000000000003</v>
      </c>
    </row>
    <row r="10" spans="1:13" ht="45.75" customHeight="1">
      <c r="A10" s="454"/>
      <c r="B10" s="439"/>
      <c r="C10" s="466"/>
      <c r="D10" s="217" t="s">
        <v>97</v>
      </c>
      <c r="E10" s="47">
        <v>3</v>
      </c>
      <c r="F10" s="47">
        <v>3</v>
      </c>
      <c r="G10" s="47">
        <v>0.01</v>
      </c>
      <c r="H10" s="47">
        <v>2.35</v>
      </c>
      <c r="I10" s="47">
        <v>0.01</v>
      </c>
      <c r="J10" s="47"/>
      <c r="K10" s="47">
        <v>22.02</v>
      </c>
      <c r="L10" s="47">
        <v>429</v>
      </c>
      <c r="M10" s="151">
        <f>L10*E10/1000</f>
        <v>1.287</v>
      </c>
    </row>
    <row r="11" spans="1:13" ht="45.75" customHeight="1">
      <c r="A11" s="498"/>
      <c r="B11" s="498"/>
      <c r="C11" s="498"/>
      <c r="D11" s="498"/>
      <c r="E11" s="498"/>
      <c r="F11" s="498"/>
      <c r="G11" s="46">
        <f>SUM(G7:G10)</f>
        <v>4.56</v>
      </c>
      <c r="H11" s="46">
        <f>SUM(H7:H10)</f>
        <v>5.800000000000001</v>
      </c>
      <c r="I11" s="46">
        <f>SUM(I7:I10)</f>
        <v>25.42</v>
      </c>
      <c r="J11" s="46">
        <f>SUM(J7:J10)</f>
        <v>1.3</v>
      </c>
      <c r="K11" s="46">
        <f>SUM(K7:K10)</f>
        <v>175.22</v>
      </c>
      <c r="L11" s="46"/>
      <c r="M11" s="46">
        <f>SUM(M7:M10)</f>
        <v>6.7520999999999995</v>
      </c>
    </row>
    <row r="12" spans="1:13" ht="45.75" customHeight="1">
      <c r="A12" s="440" t="s">
        <v>204</v>
      </c>
      <c r="B12" s="452" t="s">
        <v>242</v>
      </c>
      <c r="C12" s="452"/>
      <c r="D12" s="37" t="s">
        <v>45</v>
      </c>
      <c r="E12" s="22">
        <v>30</v>
      </c>
      <c r="F12" s="22">
        <v>30</v>
      </c>
      <c r="G12" s="22">
        <v>2.13</v>
      </c>
      <c r="H12" s="22">
        <v>0.33</v>
      </c>
      <c r="I12" s="22">
        <v>13.9</v>
      </c>
      <c r="J12" s="22"/>
      <c r="K12" s="22">
        <v>36.7</v>
      </c>
      <c r="L12" s="22">
        <v>60.18</v>
      </c>
      <c r="M12" s="147">
        <f>L12*E12/1000</f>
        <v>1.8054000000000001</v>
      </c>
    </row>
    <row r="13" spans="1:13" ht="45.75" customHeight="1">
      <c r="A13" s="456"/>
      <c r="B13" s="451"/>
      <c r="C13" s="452"/>
      <c r="D13" s="37" t="s">
        <v>203</v>
      </c>
      <c r="E13" s="61">
        <v>10</v>
      </c>
      <c r="F13" s="23">
        <v>10</v>
      </c>
      <c r="G13" s="23">
        <v>2.6</v>
      </c>
      <c r="H13" s="23">
        <v>2.58</v>
      </c>
      <c r="I13" s="23"/>
      <c r="J13" s="23">
        <v>0.26</v>
      </c>
      <c r="K13" s="23">
        <v>33.8</v>
      </c>
      <c r="L13" s="22">
        <v>418</v>
      </c>
      <c r="M13" s="147">
        <f>L13*E13/1000</f>
        <v>4.18</v>
      </c>
    </row>
    <row r="14" spans="1:13" ht="45.75" customHeight="1">
      <c r="A14" s="456"/>
      <c r="B14" s="451"/>
      <c r="C14" s="452"/>
      <c r="D14" s="37" t="s">
        <v>97</v>
      </c>
      <c r="E14" s="22">
        <v>8</v>
      </c>
      <c r="F14" s="22">
        <v>8</v>
      </c>
      <c r="G14" s="22">
        <v>0.03</v>
      </c>
      <c r="H14" s="22">
        <v>6.28</v>
      </c>
      <c r="I14" s="22">
        <v>0.04</v>
      </c>
      <c r="J14" s="22"/>
      <c r="K14" s="22">
        <v>58.72</v>
      </c>
      <c r="L14" s="23">
        <v>429</v>
      </c>
      <c r="M14" s="147">
        <f>L14*E14/1000</f>
        <v>3.432</v>
      </c>
    </row>
    <row r="15" spans="1:13" ht="45.75" customHeight="1">
      <c r="A15" s="433"/>
      <c r="B15" s="433"/>
      <c r="C15" s="433"/>
      <c r="D15" s="433"/>
      <c r="E15" s="433"/>
      <c r="F15" s="433"/>
      <c r="G15" s="27">
        <f>SUM(G12:G14)</f>
        <v>4.760000000000001</v>
      </c>
      <c r="H15" s="27">
        <f>SUM(H12:H14)</f>
        <v>9.190000000000001</v>
      </c>
      <c r="I15" s="27">
        <f>I12+I14</f>
        <v>13.94</v>
      </c>
      <c r="J15" s="27"/>
      <c r="K15" s="27">
        <f>K12+K13+K14</f>
        <v>129.22</v>
      </c>
      <c r="L15" s="27"/>
      <c r="M15" s="145">
        <f>M12+M13+M14</f>
        <v>9.4174</v>
      </c>
    </row>
    <row r="16" spans="1:13" ht="45.75" customHeight="1">
      <c r="A16" s="509" t="s">
        <v>52</v>
      </c>
      <c r="B16" s="437">
        <v>200</v>
      </c>
      <c r="C16" s="437">
        <v>56</v>
      </c>
      <c r="D16" s="41" t="s">
        <v>66</v>
      </c>
      <c r="E16" s="23">
        <v>1</v>
      </c>
      <c r="F16" s="23">
        <v>1</v>
      </c>
      <c r="G16" s="23">
        <v>0.24</v>
      </c>
      <c r="H16" s="23">
        <v>0.17</v>
      </c>
      <c r="I16" s="23">
        <v>0.24</v>
      </c>
      <c r="J16" s="23"/>
      <c r="K16" s="23">
        <v>3.8</v>
      </c>
      <c r="L16" s="23">
        <v>605</v>
      </c>
      <c r="M16" s="147">
        <f>L16*E16/1000</f>
        <v>0.605</v>
      </c>
    </row>
    <row r="17" spans="1:13" ht="45.75" customHeight="1">
      <c r="A17" s="509"/>
      <c r="B17" s="437"/>
      <c r="C17" s="437"/>
      <c r="D17" s="41" t="s">
        <v>40</v>
      </c>
      <c r="E17" s="23">
        <v>100</v>
      </c>
      <c r="F17" s="23">
        <v>100</v>
      </c>
      <c r="G17" s="23">
        <v>2.8</v>
      </c>
      <c r="H17" s="23">
        <v>3.2</v>
      </c>
      <c r="I17" s="23">
        <v>4.7</v>
      </c>
      <c r="J17" s="23">
        <v>1.3</v>
      </c>
      <c r="K17" s="23">
        <v>59</v>
      </c>
      <c r="L17" s="24">
        <v>40.7</v>
      </c>
      <c r="M17" s="147">
        <f>L17*E17/1000</f>
        <v>4.07</v>
      </c>
    </row>
    <row r="18" spans="1:13" ht="45.75" customHeight="1">
      <c r="A18" s="509"/>
      <c r="B18" s="437"/>
      <c r="C18" s="437"/>
      <c r="D18" s="41" t="s">
        <v>39</v>
      </c>
      <c r="E18" s="22">
        <v>12</v>
      </c>
      <c r="F18" s="22">
        <v>12</v>
      </c>
      <c r="G18" s="22"/>
      <c r="H18" s="22"/>
      <c r="I18" s="22">
        <v>11.4</v>
      </c>
      <c r="J18" s="22"/>
      <c r="K18" s="22">
        <v>46.8</v>
      </c>
      <c r="L18" s="23">
        <v>47.95</v>
      </c>
      <c r="M18" s="147">
        <f>L18*E18/1000</f>
        <v>0.5754000000000001</v>
      </c>
    </row>
    <row r="19" spans="1:13" ht="45.75" customHeight="1">
      <c r="A19" s="433"/>
      <c r="B19" s="433"/>
      <c r="C19" s="433"/>
      <c r="D19" s="433"/>
      <c r="E19" s="433"/>
      <c r="F19" s="433"/>
      <c r="G19" s="27">
        <f>SUM(G16:G18)</f>
        <v>3.04</v>
      </c>
      <c r="H19" s="27">
        <f>SUM(H16:H18)</f>
        <v>3.37</v>
      </c>
      <c r="I19" s="27">
        <f>SUM(I16:I18)</f>
        <v>16.34</v>
      </c>
      <c r="J19" s="27">
        <f>SUM(J16:J18)</f>
        <v>1.3</v>
      </c>
      <c r="K19" s="27">
        <f>K16+K17+K18</f>
        <v>109.6</v>
      </c>
      <c r="L19" s="27"/>
      <c r="M19" s="145">
        <f>M16+M17+M18</f>
        <v>5.250400000000001</v>
      </c>
    </row>
    <row r="20" spans="1:13" ht="45.75" customHeight="1">
      <c r="A20" s="435" t="s">
        <v>29</v>
      </c>
      <c r="B20" s="435"/>
      <c r="C20" s="435"/>
      <c r="D20" s="435"/>
      <c r="E20" s="435"/>
      <c r="F20" s="435"/>
      <c r="G20" s="347">
        <f>G11+G15+G19</f>
        <v>12.36</v>
      </c>
      <c r="H20" s="347">
        <f>H11+H15+H19</f>
        <v>18.360000000000003</v>
      </c>
      <c r="I20" s="347">
        <f>I11+I15+I19</f>
        <v>55.7</v>
      </c>
      <c r="J20" s="347">
        <f>J11+J15+J19</f>
        <v>2.6</v>
      </c>
      <c r="K20" s="347">
        <f>K11+K15+K19</f>
        <v>414.03999999999996</v>
      </c>
      <c r="L20" s="347"/>
      <c r="M20" s="279">
        <f>M11+M15+M19</f>
        <v>21.4199</v>
      </c>
    </row>
    <row r="21" spans="1:13" ht="45.75" customHeight="1">
      <c r="A21" s="461" t="s">
        <v>314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3"/>
    </row>
    <row r="22" spans="1:13" ht="45.75" customHeight="1">
      <c r="A22" s="399" t="s">
        <v>10</v>
      </c>
      <c r="B22" s="402">
        <v>95</v>
      </c>
      <c r="C22" s="402"/>
      <c r="D22" s="408" t="s">
        <v>95</v>
      </c>
      <c r="E22" s="407">
        <v>95</v>
      </c>
      <c r="F22" s="407">
        <v>66</v>
      </c>
      <c r="G22" s="407">
        <v>1.35</v>
      </c>
      <c r="H22" s="407">
        <v>0.063</v>
      </c>
      <c r="I22" s="407">
        <v>11.97</v>
      </c>
      <c r="J22" s="407">
        <v>6.3</v>
      </c>
      <c r="K22" s="407">
        <v>56.07</v>
      </c>
      <c r="L22" s="407">
        <v>135</v>
      </c>
      <c r="M22" s="409">
        <f>L22*E22/1000</f>
        <v>12.825</v>
      </c>
    </row>
    <row r="23" spans="1:13" ht="45.75" customHeight="1">
      <c r="A23" s="448" t="s">
        <v>315</v>
      </c>
      <c r="B23" s="449"/>
      <c r="C23" s="449"/>
      <c r="D23" s="449"/>
      <c r="E23" s="449"/>
      <c r="F23" s="450"/>
      <c r="G23" s="352">
        <f>G22</f>
        <v>1.35</v>
      </c>
      <c r="H23" s="352">
        <f>H22</f>
        <v>0.063</v>
      </c>
      <c r="I23" s="352">
        <f>I22</f>
        <v>11.97</v>
      </c>
      <c r="J23" s="352">
        <f>J22</f>
        <v>6.3</v>
      </c>
      <c r="K23" s="352">
        <f>K22</f>
        <v>56.07</v>
      </c>
      <c r="L23" s="352"/>
      <c r="M23" s="286">
        <f>M22</f>
        <v>12.825</v>
      </c>
    </row>
    <row r="24" spans="1:13" ht="45.75" customHeight="1">
      <c r="A24" s="461" t="s">
        <v>16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3"/>
    </row>
    <row r="25" spans="1:13" ht="45.75" customHeight="1">
      <c r="A25" s="267"/>
      <c r="B25" s="267"/>
      <c r="C25" s="267"/>
      <c r="D25" s="37" t="s">
        <v>217</v>
      </c>
      <c r="E25" s="22">
        <v>20</v>
      </c>
      <c r="F25" s="22">
        <v>16</v>
      </c>
      <c r="G25" s="212">
        <v>0.08</v>
      </c>
      <c r="H25" s="22"/>
      <c r="I25" s="22">
        <v>1.76</v>
      </c>
      <c r="J25" s="22">
        <v>29</v>
      </c>
      <c r="K25" s="22">
        <v>16.4</v>
      </c>
      <c r="L25" s="22">
        <v>135</v>
      </c>
      <c r="M25" s="147">
        <f>L25*E25/1000</f>
        <v>2.7</v>
      </c>
    </row>
    <row r="26" spans="1:13" ht="45.75" customHeight="1">
      <c r="A26" s="268" t="s">
        <v>53</v>
      </c>
      <c r="B26" s="268">
        <v>62</v>
      </c>
      <c r="C26" s="268">
        <v>23</v>
      </c>
      <c r="D26" s="37" t="s">
        <v>331</v>
      </c>
      <c r="E26" s="23">
        <v>40</v>
      </c>
      <c r="F26" s="23">
        <v>36</v>
      </c>
      <c r="G26" s="23">
        <v>0.2</v>
      </c>
      <c r="H26" s="23">
        <v>0.16</v>
      </c>
      <c r="I26" s="23">
        <v>2.96</v>
      </c>
      <c r="J26" s="23">
        <v>1.8</v>
      </c>
      <c r="K26" s="23">
        <v>22</v>
      </c>
      <c r="L26" s="23">
        <v>140</v>
      </c>
      <c r="M26" s="147">
        <f>L26*E26/1000</f>
        <v>5.6</v>
      </c>
    </row>
    <row r="27" spans="1:13" ht="45.75" customHeight="1">
      <c r="A27" s="268"/>
      <c r="B27" s="268"/>
      <c r="C27" s="268"/>
      <c r="D27" s="37" t="s">
        <v>332</v>
      </c>
      <c r="E27" s="23">
        <v>20</v>
      </c>
      <c r="F27" s="23">
        <v>15</v>
      </c>
      <c r="G27" s="23">
        <v>0.24</v>
      </c>
      <c r="H27" s="23"/>
      <c r="I27" s="23">
        <v>3.36</v>
      </c>
      <c r="J27" s="23">
        <v>1.4</v>
      </c>
      <c r="K27" s="23">
        <v>14.56</v>
      </c>
      <c r="L27" s="23">
        <v>110</v>
      </c>
      <c r="M27" s="147">
        <f>L27*E27/1000</f>
        <v>2.2</v>
      </c>
    </row>
    <row r="28" spans="1:13" ht="45.75" customHeight="1">
      <c r="A28" s="268"/>
      <c r="B28" s="268"/>
      <c r="C28" s="268"/>
      <c r="D28" s="37" t="s">
        <v>13</v>
      </c>
      <c r="E28" s="23">
        <v>2</v>
      </c>
      <c r="F28" s="23">
        <v>2</v>
      </c>
      <c r="G28" s="23"/>
      <c r="H28" s="23"/>
      <c r="I28" s="23">
        <v>1.91</v>
      </c>
      <c r="J28" s="23"/>
      <c r="K28" s="23">
        <v>7.8</v>
      </c>
      <c r="L28" s="23">
        <v>47.95</v>
      </c>
      <c r="M28" s="147">
        <f>L28*E28/1000</f>
        <v>0.0959</v>
      </c>
    </row>
    <row r="29" spans="1:13" ht="45.75" customHeight="1">
      <c r="A29" s="268"/>
      <c r="B29" s="268"/>
      <c r="C29" s="268"/>
      <c r="D29" s="37"/>
      <c r="E29" s="23"/>
      <c r="F29" s="23"/>
      <c r="G29" s="23"/>
      <c r="H29" s="23"/>
      <c r="I29" s="23"/>
      <c r="J29" s="23"/>
      <c r="K29" s="23"/>
      <c r="L29" s="23"/>
      <c r="M29" s="147"/>
    </row>
    <row r="30" spans="1:13" ht="45.75" customHeight="1">
      <c r="A30" s="269"/>
      <c r="B30" s="269"/>
      <c r="C30" s="269"/>
      <c r="D30" s="37"/>
      <c r="E30" s="23"/>
      <c r="F30" s="23"/>
      <c r="G30" s="23"/>
      <c r="H30" s="23"/>
      <c r="I30" s="23"/>
      <c r="J30" s="23"/>
      <c r="K30" s="23"/>
      <c r="L30" s="23"/>
      <c r="M30" s="147"/>
    </row>
    <row r="31" spans="1:13" ht="45.75" customHeight="1">
      <c r="A31" s="433"/>
      <c r="B31" s="433"/>
      <c r="C31" s="433"/>
      <c r="D31" s="433"/>
      <c r="E31" s="433"/>
      <c r="F31" s="433"/>
      <c r="G31" s="27">
        <f>SUM(G25:G30)</f>
        <v>0.52</v>
      </c>
      <c r="H31" s="27">
        <f>SUM(H25:H30)</f>
        <v>0.16</v>
      </c>
      <c r="I31" s="27">
        <f>SUM(I25:I30)</f>
        <v>9.99</v>
      </c>
      <c r="J31" s="27">
        <f>SUM(J25:J30)</f>
        <v>32.2</v>
      </c>
      <c r="K31" s="27">
        <f>SUM(K25:K30)</f>
        <v>60.76</v>
      </c>
      <c r="L31" s="27"/>
      <c r="M31" s="145">
        <f>SUM(M25:M30)</f>
        <v>10.5959</v>
      </c>
    </row>
    <row r="32" spans="1:13" ht="45.75" customHeight="1">
      <c r="A32" s="433"/>
      <c r="B32" s="433"/>
      <c r="C32" s="433"/>
      <c r="D32" s="433"/>
      <c r="E32" s="433"/>
      <c r="F32" s="433"/>
      <c r="G32" s="27"/>
      <c r="H32" s="27"/>
      <c r="I32" s="27"/>
      <c r="J32" s="27"/>
      <c r="K32" s="27"/>
      <c r="L32" s="27"/>
      <c r="M32" s="145"/>
    </row>
    <row r="33" spans="1:13" ht="45.75" customHeight="1">
      <c r="A33" s="440" t="s">
        <v>313</v>
      </c>
      <c r="B33" s="452" t="s">
        <v>37</v>
      </c>
      <c r="C33" s="452" t="s">
        <v>281</v>
      </c>
      <c r="D33" s="37" t="s">
        <v>26</v>
      </c>
      <c r="E33" s="22">
        <v>30</v>
      </c>
      <c r="F33" s="22">
        <v>30</v>
      </c>
      <c r="G33" s="22">
        <v>3</v>
      </c>
      <c r="H33" s="22">
        <v>0.4</v>
      </c>
      <c r="I33" s="22">
        <v>21.3</v>
      </c>
      <c r="J33" s="22"/>
      <c r="K33" s="22">
        <v>100.2</v>
      </c>
      <c r="L33" s="23">
        <v>32.9</v>
      </c>
      <c r="M33" s="152">
        <f aca="true" t="shared" si="0" ref="M33:M38">L33*E33/1000</f>
        <v>0.987</v>
      </c>
    </row>
    <row r="34" spans="1:13" ht="45.75" customHeight="1">
      <c r="A34" s="456"/>
      <c r="B34" s="452"/>
      <c r="C34" s="452"/>
      <c r="D34" s="49" t="s">
        <v>201</v>
      </c>
      <c r="E34" s="23">
        <v>12</v>
      </c>
      <c r="F34" s="23">
        <v>12</v>
      </c>
      <c r="G34" s="23">
        <v>2.42</v>
      </c>
      <c r="H34" s="23">
        <v>0.12</v>
      </c>
      <c r="I34" s="23"/>
      <c r="J34" s="23"/>
      <c r="K34" s="23">
        <v>12.72</v>
      </c>
      <c r="L34" s="24">
        <v>429</v>
      </c>
      <c r="M34" s="152">
        <f t="shared" si="0"/>
        <v>5.148</v>
      </c>
    </row>
    <row r="35" spans="1:13" ht="45.75" customHeight="1">
      <c r="A35" s="456"/>
      <c r="B35" s="452"/>
      <c r="C35" s="452"/>
      <c r="D35" s="49" t="s">
        <v>19</v>
      </c>
      <c r="E35" s="23">
        <v>80</v>
      </c>
      <c r="F35" s="23">
        <v>56</v>
      </c>
      <c r="G35" s="23">
        <v>1</v>
      </c>
      <c r="H35" s="23">
        <v>0.22</v>
      </c>
      <c r="I35" s="23">
        <v>9.12</v>
      </c>
      <c r="J35" s="23"/>
      <c r="K35" s="23">
        <v>44.8</v>
      </c>
      <c r="L35" s="22">
        <v>17.6</v>
      </c>
      <c r="M35" s="152">
        <f>L35*E35/1000</f>
        <v>1.408</v>
      </c>
    </row>
    <row r="36" spans="1:13" ht="45.75" customHeight="1">
      <c r="A36" s="456"/>
      <c r="B36" s="452"/>
      <c r="C36" s="452"/>
      <c r="D36" s="37" t="s">
        <v>20</v>
      </c>
      <c r="E36" s="22">
        <v>10</v>
      </c>
      <c r="F36" s="22">
        <v>8</v>
      </c>
      <c r="G36" s="22">
        <v>0.11</v>
      </c>
      <c r="H36" s="22"/>
      <c r="I36" s="22">
        <v>0.73</v>
      </c>
      <c r="J36" s="22"/>
      <c r="K36" s="22">
        <v>3.3</v>
      </c>
      <c r="L36" s="22">
        <v>26.4</v>
      </c>
      <c r="M36" s="152">
        <f t="shared" si="0"/>
        <v>0.264</v>
      </c>
    </row>
    <row r="37" spans="1:13" ht="45.75" customHeight="1">
      <c r="A37" s="456"/>
      <c r="B37" s="452"/>
      <c r="C37" s="452"/>
      <c r="D37" s="41" t="s">
        <v>164</v>
      </c>
      <c r="E37" s="23">
        <v>5</v>
      </c>
      <c r="F37" s="23">
        <v>4.25</v>
      </c>
      <c r="G37" s="23">
        <v>0.62</v>
      </c>
      <c r="H37" s="23">
        <v>1.25</v>
      </c>
      <c r="I37" s="23">
        <v>0.02</v>
      </c>
      <c r="J37" s="23"/>
      <c r="K37" s="23">
        <v>14.11</v>
      </c>
      <c r="L37" s="22">
        <v>165</v>
      </c>
      <c r="M37" s="152">
        <f t="shared" si="0"/>
        <v>0.825</v>
      </c>
    </row>
    <row r="38" spans="1:13" ht="45.75" customHeight="1">
      <c r="A38" s="456"/>
      <c r="B38" s="452"/>
      <c r="C38" s="452"/>
      <c r="D38" s="37" t="s">
        <v>21</v>
      </c>
      <c r="E38" s="22">
        <v>10</v>
      </c>
      <c r="F38" s="22">
        <v>8</v>
      </c>
      <c r="G38" s="22">
        <v>0.02</v>
      </c>
      <c r="H38" s="22"/>
      <c r="I38" s="22">
        <v>0.58</v>
      </c>
      <c r="J38" s="22"/>
      <c r="K38" s="22">
        <v>2.7</v>
      </c>
      <c r="L38" s="22">
        <v>22</v>
      </c>
      <c r="M38" s="152">
        <f t="shared" si="0"/>
        <v>0.22</v>
      </c>
    </row>
    <row r="39" spans="1:13" ht="45.75" customHeight="1">
      <c r="A39" s="433"/>
      <c r="B39" s="433"/>
      <c r="C39" s="433"/>
      <c r="D39" s="433"/>
      <c r="E39" s="433"/>
      <c r="F39" s="433"/>
      <c r="G39" s="27">
        <f>SUM(G33:G38)</f>
        <v>7.17</v>
      </c>
      <c r="H39" s="27">
        <f>SUM(H33:H38)</f>
        <v>1.99</v>
      </c>
      <c r="I39" s="27">
        <f>SUM(I33:I38)</f>
        <v>31.75</v>
      </c>
      <c r="J39" s="27"/>
      <c r="K39" s="27">
        <f>SUM(K33:K38)</f>
        <v>177.82999999999998</v>
      </c>
      <c r="L39" s="27"/>
      <c r="M39" s="149">
        <f>SUM(M33:M38)</f>
        <v>8.852</v>
      </c>
    </row>
    <row r="40" spans="1:13" ht="45.75" customHeight="1">
      <c r="A40" s="575" t="s">
        <v>311</v>
      </c>
      <c r="B40" s="575" t="s">
        <v>287</v>
      </c>
      <c r="C40" s="471" t="s">
        <v>310</v>
      </c>
      <c r="D40" s="37" t="s">
        <v>241</v>
      </c>
      <c r="E40" s="22">
        <v>40</v>
      </c>
      <c r="F40" s="22">
        <v>40</v>
      </c>
      <c r="G40" s="22">
        <v>4.2</v>
      </c>
      <c r="H40" s="22">
        <v>0.92</v>
      </c>
      <c r="I40" s="22">
        <v>25.44</v>
      </c>
      <c r="J40" s="22"/>
      <c r="K40" s="22">
        <v>130</v>
      </c>
      <c r="L40" s="151">
        <v>67.1</v>
      </c>
      <c r="M40" s="152">
        <f>L40*E40/1000</f>
        <v>2.684</v>
      </c>
    </row>
    <row r="41" spans="1:13" ht="45.75" customHeight="1">
      <c r="A41" s="576"/>
      <c r="B41" s="576"/>
      <c r="C41" s="472"/>
      <c r="D41" s="41" t="s">
        <v>11</v>
      </c>
      <c r="E41" s="22">
        <v>4</v>
      </c>
      <c r="F41" s="22">
        <v>4</v>
      </c>
      <c r="G41" s="22">
        <v>0.01</v>
      </c>
      <c r="H41" s="22">
        <v>3.14</v>
      </c>
      <c r="I41" s="22">
        <v>0.02</v>
      </c>
      <c r="J41" s="22"/>
      <c r="K41" s="22">
        <v>29.36</v>
      </c>
      <c r="L41" s="151">
        <v>429</v>
      </c>
      <c r="M41" s="152">
        <f>L41*E41/1000</f>
        <v>1.716</v>
      </c>
    </row>
    <row r="42" spans="1:13" ht="45.75" customHeight="1">
      <c r="A42" s="576"/>
      <c r="B42" s="576"/>
      <c r="C42" s="472"/>
      <c r="D42" s="77" t="s">
        <v>101</v>
      </c>
      <c r="E42" s="68">
        <v>40</v>
      </c>
      <c r="F42" s="133">
        <v>40</v>
      </c>
      <c r="G42" s="133">
        <v>8</v>
      </c>
      <c r="H42" s="133">
        <v>3.92</v>
      </c>
      <c r="I42" s="133"/>
      <c r="J42" s="133"/>
      <c r="K42" s="133">
        <v>67.2</v>
      </c>
      <c r="L42" s="133">
        <v>429</v>
      </c>
      <c r="M42" s="152">
        <f aca="true" t="shared" si="1" ref="M42:M47">L42*E42/1000</f>
        <v>17.16</v>
      </c>
    </row>
    <row r="43" spans="1:13" ht="45.75" customHeight="1">
      <c r="A43" s="576"/>
      <c r="B43" s="576"/>
      <c r="C43" s="472"/>
      <c r="D43" s="77" t="s">
        <v>103</v>
      </c>
      <c r="E43" s="133">
        <v>15</v>
      </c>
      <c r="F43" s="133">
        <v>12</v>
      </c>
      <c r="G43" s="133">
        <v>0.03</v>
      </c>
      <c r="H43" s="133"/>
      <c r="I43" s="133">
        <v>0.87</v>
      </c>
      <c r="J43" s="133">
        <v>0.6</v>
      </c>
      <c r="K43" s="133">
        <v>4.1</v>
      </c>
      <c r="L43" s="133">
        <v>22</v>
      </c>
      <c r="M43" s="152">
        <f t="shared" si="1"/>
        <v>0.33</v>
      </c>
    </row>
    <row r="44" spans="1:13" ht="45.75" customHeight="1">
      <c r="A44" s="576"/>
      <c r="B44" s="576"/>
      <c r="C44" s="472"/>
      <c r="D44" s="77"/>
      <c r="E44" s="24"/>
      <c r="F44" s="24"/>
      <c r="G44" s="24"/>
      <c r="H44" s="24"/>
      <c r="I44" s="24"/>
      <c r="J44" s="24"/>
      <c r="K44" s="24"/>
      <c r="L44" s="133"/>
      <c r="M44" s="152"/>
    </row>
    <row r="45" spans="1:13" ht="45.75" customHeight="1">
      <c r="A45" s="576"/>
      <c r="B45" s="576"/>
      <c r="C45" s="472"/>
      <c r="D45" s="77" t="s">
        <v>104</v>
      </c>
      <c r="E45" s="133">
        <v>15</v>
      </c>
      <c r="F45" s="133">
        <v>12</v>
      </c>
      <c r="G45" s="133">
        <v>0.17</v>
      </c>
      <c r="H45" s="133"/>
      <c r="I45" s="133">
        <v>1.1</v>
      </c>
      <c r="J45" s="133">
        <v>1.27</v>
      </c>
      <c r="K45" s="133">
        <v>4.95</v>
      </c>
      <c r="L45" s="133">
        <v>26.4</v>
      </c>
      <c r="M45" s="152">
        <f t="shared" si="1"/>
        <v>0.396</v>
      </c>
    </row>
    <row r="46" spans="1:13" ht="45.75" customHeight="1">
      <c r="A46" s="576"/>
      <c r="B46" s="576"/>
      <c r="C46" s="472"/>
      <c r="D46" s="77" t="s">
        <v>87</v>
      </c>
      <c r="E46" s="133">
        <v>3</v>
      </c>
      <c r="F46" s="133">
        <v>3</v>
      </c>
      <c r="G46" s="133">
        <v>0.28</v>
      </c>
      <c r="H46" s="133">
        <v>0.03</v>
      </c>
      <c r="I46" s="133">
        <v>2.09</v>
      </c>
      <c r="J46" s="133"/>
      <c r="K46" s="133">
        <v>9.51</v>
      </c>
      <c r="L46" s="133">
        <v>32.9</v>
      </c>
      <c r="M46" s="152">
        <f t="shared" si="1"/>
        <v>0.09869999999999998</v>
      </c>
    </row>
    <row r="47" spans="1:13" ht="45.75" customHeight="1">
      <c r="A47" s="577"/>
      <c r="B47" s="577"/>
      <c r="C47" s="473"/>
      <c r="D47" s="77" t="s">
        <v>91</v>
      </c>
      <c r="E47" s="22">
        <v>4</v>
      </c>
      <c r="F47" s="22">
        <v>4</v>
      </c>
      <c r="G47" s="22"/>
      <c r="H47" s="22">
        <v>3.75</v>
      </c>
      <c r="I47" s="22"/>
      <c r="J47" s="22"/>
      <c r="K47" s="22">
        <v>34.92</v>
      </c>
      <c r="L47" s="24">
        <v>120</v>
      </c>
      <c r="M47" s="152">
        <f t="shared" si="1"/>
        <v>0.48</v>
      </c>
    </row>
    <row r="48" spans="1:13" ht="45.75" customHeight="1">
      <c r="A48" s="433"/>
      <c r="B48" s="433"/>
      <c r="C48" s="433"/>
      <c r="D48" s="433"/>
      <c r="E48" s="433"/>
      <c r="F48" s="433"/>
      <c r="G48" s="27">
        <f>SUM(G40:G47)</f>
        <v>12.69</v>
      </c>
      <c r="H48" s="27">
        <f>SUM(H40:H47)</f>
        <v>11.76</v>
      </c>
      <c r="I48" s="27">
        <f>SUM(I40:I47)</f>
        <v>29.520000000000003</v>
      </c>
      <c r="J48" s="27">
        <f>SUM(J40:J47)</f>
        <v>1.87</v>
      </c>
      <c r="K48" s="27">
        <f>SUM(K40:K47)</f>
        <v>280.03999999999996</v>
      </c>
      <c r="L48" s="27"/>
      <c r="M48" s="149">
        <f>SUM(M40:M47)</f>
        <v>22.864700000000003</v>
      </c>
    </row>
    <row r="49" spans="1:13" ht="45.75" customHeight="1">
      <c r="A49" s="460" t="s">
        <v>290</v>
      </c>
      <c r="B49" s="455">
        <v>200</v>
      </c>
      <c r="C49" s="455">
        <v>67</v>
      </c>
      <c r="D49" s="28" t="s">
        <v>233</v>
      </c>
      <c r="E49" s="24">
        <v>5</v>
      </c>
      <c r="F49" s="24">
        <v>5</v>
      </c>
      <c r="G49" s="24"/>
      <c r="H49" s="24">
        <v>0.22</v>
      </c>
      <c r="I49" s="24">
        <v>0.31</v>
      </c>
      <c r="J49" s="24">
        <v>0.6</v>
      </c>
      <c r="K49" s="24">
        <v>13.95</v>
      </c>
      <c r="L49" s="23">
        <v>214.5</v>
      </c>
      <c r="M49" s="171">
        <f>L49*E49/1000</f>
        <v>1.0725</v>
      </c>
    </row>
    <row r="50" spans="1:13" ht="45.75" customHeight="1">
      <c r="A50" s="460"/>
      <c r="B50" s="455"/>
      <c r="C50" s="455"/>
      <c r="D50" s="28" t="s">
        <v>225</v>
      </c>
      <c r="E50" s="24">
        <v>4</v>
      </c>
      <c r="F50" s="24">
        <v>4</v>
      </c>
      <c r="G50" s="24">
        <v>0.053</v>
      </c>
      <c r="H50" s="24"/>
      <c r="I50" s="24">
        <v>1.96</v>
      </c>
      <c r="J50" s="24">
        <v>0.45</v>
      </c>
      <c r="K50" s="24">
        <v>8.28</v>
      </c>
      <c r="L50" s="23">
        <v>203.5</v>
      </c>
      <c r="M50" s="152">
        <f>L50*E50/1000</f>
        <v>0.814</v>
      </c>
    </row>
    <row r="51" spans="1:13" ht="45.75" customHeight="1">
      <c r="A51" s="460"/>
      <c r="B51" s="455"/>
      <c r="C51" s="455"/>
      <c r="D51" s="28" t="s">
        <v>13</v>
      </c>
      <c r="E51" s="22">
        <v>12</v>
      </c>
      <c r="F51" s="22">
        <v>12</v>
      </c>
      <c r="G51" s="22"/>
      <c r="H51" s="22"/>
      <c r="I51" s="22">
        <v>11.4</v>
      </c>
      <c r="J51" s="22"/>
      <c r="K51" s="22">
        <v>46.8</v>
      </c>
      <c r="L51" s="23">
        <v>47.95</v>
      </c>
      <c r="M51" s="152">
        <f>L51*E51/1000</f>
        <v>0.5754000000000001</v>
      </c>
    </row>
    <row r="52" spans="1:13" ht="45.75" customHeight="1">
      <c r="A52" s="433"/>
      <c r="B52" s="433"/>
      <c r="C52" s="433"/>
      <c r="D52" s="433"/>
      <c r="E52" s="433"/>
      <c r="F52" s="433"/>
      <c r="G52" s="27">
        <f>SUM(G49:G51)</f>
        <v>0.053</v>
      </c>
      <c r="H52" s="27">
        <f>SUM(H49:H51)</f>
        <v>0.22</v>
      </c>
      <c r="I52" s="27">
        <f>SUM(I49:I51)</f>
        <v>13.67</v>
      </c>
      <c r="J52" s="27">
        <f>SUM(J49:J51)</f>
        <v>1.05</v>
      </c>
      <c r="K52" s="27">
        <f>SUM(K49:K51)</f>
        <v>69.03</v>
      </c>
      <c r="L52" s="27"/>
      <c r="M52" s="149">
        <f>SUM(M49:M51)</f>
        <v>2.4619</v>
      </c>
    </row>
    <row r="53" spans="1:13" ht="45.75" customHeight="1">
      <c r="A53" s="57" t="s">
        <v>43</v>
      </c>
      <c r="B53" s="46">
        <v>35</v>
      </c>
      <c r="C53" s="46"/>
      <c r="D53" s="41" t="s">
        <v>24</v>
      </c>
      <c r="E53" s="23">
        <v>35</v>
      </c>
      <c r="F53" s="23">
        <v>35</v>
      </c>
      <c r="G53" s="23">
        <v>1.82</v>
      </c>
      <c r="H53" s="23">
        <v>0.42</v>
      </c>
      <c r="I53" s="23">
        <v>15.48</v>
      </c>
      <c r="J53" s="23"/>
      <c r="K53" s="23">
        <v>74.9</v>
      </c>
      <c r="L53" s="23">
        <v>53.16</v>
      </c>
      <c r="M53" s="153">
        <f>L53*E53/1000</f>
        <v>1.8605999999999998</v>
      </c>
    </row>
    <row r="54" spans="1:13" ht="45.75" customHeight="1">
      <c r="A54" s="435" t="s">
        <v>28</v>
      </c>
      <c r="B54" s="435"/>
      <c r="C54" s="435"/>
      <c r="D54" s="435"/>
      <c r="E54" s="435"/>
      <c r="F54" s="435"/>
      <c r="G54" s="347">
        <f>G39+G48+G52+G53</f>
        <v>21.733</v>
      </c>
      <c r="H54" s="347">
        <f>H39+H48+H52+H53</f>
        <v>14.39</v>
      </c>
      <c r="I54" s="347">
        <f>I39+I48+I52+I53</f>
        <v>90.42</v>
      </c>
      <c r="J54" s="347">
        <f>J39+J48+J52+J53</f>
        <v>2.92</v>
      </c>
      <c r="K54" s="347">
        <f>K39+K48+K52+K53</f>
        <v>601.8</v>
      </c>
      <c r="L54" s="347"/>
      <c r="M54" s="292">
        <f>M39+M48+M52+M53+M31</f>
        <v>46.6351</v>
      </c>
    </row>
    <row r="55" spans="1:13" ht="45.75" customHeight="1">
      <c r="A55" s="461" t="s">
        <v>25</v>
      </c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3"/>
    </row>
    <row r="56" spans="1:13" ht="45.75" customHeight="1">
      <c r="A56" s="436" t="s">
        <v>269</v>
      </c>
      <c r="B56" s="439">
        <v>150</v>
      </c>
      <c r="C56" s="439">
        <v>9</v>
      </c>
      <c r="D56" s="41" t="s">
        <v>270</v>
      </c>
      <c r="E56" s="23">
        <v>25</v>
      </c>
      <c r="F56" s="23">
        <v>25</v>
      </c>
      <c r="G56" s="23">
        <v>2.7</v>
      </c>
      <c r="H56" s="23">
        <v>1.5</v>
      </c>
      <c r="I56" s="23">
        <v>15.23</v>
      </c>
      <c r="J56" s="23"/>
      <c r="K56" s="23">
        <v>87.75</v>
      </c>
      <c r="L56" s="23">
        <v>33</v>
      </c>
      <c r="M56" s="152">
        <f>L56*E56/1000</f>
        <v>0.825</v>
      </c>
    </row>
    <row r="57" spans="1:13" ht="45.75" customHeight="1">
      <c r="A57" s="436"/>
      <c r="B57" s="439"/>
      <c r="C57" s="439"/>
      <c r="D57" s="41" t="s">
        <v>11</v>
      </c>
      <c r="E57" s="23">
        <v>5</v>
      </c>
      <c r="F57" s="23">
        <v>5</v>
      </c>
      <c r="G57" s="23">
        <v>0.02</v>
      </c>
      <c r="H57" s="23">
        <v>3.92</v>
      </c>
      <c r="I57" s="23">
        <v>0.02</v>
      </c>
      <c r="J57" s="23"/>
      <c r="K57" s="23">
        <v>36.7</v>
      </c>
      <c r="L57" s="23">
        <v>429</v>
      </c>
      <c r="M57" s="152">
        <f>L57*E57/1000</f>
        <v>2.145</v>
      </c>
    </row>
    <row r="58" spans="1:13" ht="43.5" customHeight="1">
      <c r="A58" s="436"/>
      <c r="B58" s="439"/>
      <c r="C58" s="439"/>
      <c r="D58" s="41" t="s">
        <v>23</v>
      </c>
      <c r="E58" s="23">
        <v>100</v>
      </c>
      <c r="F58" s="23">
        <v>100</v>
      </c>
      <c r="G58" s="23">
        <v>2.8</v>
      </c>
      <c r="H58" s="23">
        <v>3.2</v>
      </c>
      <c r="I58" s="23">
        <v>4.7</v>
      </c>
      <c r="J58" s="23"/>
      <c r="K58" s="23">
        <v>59</v>
      </c>
      <c r="L58" s="23">
        <v>40.7</v>
      </c>
      <c r="M58" s="152">
        <f>L58*E58/1000</f>
        <v>4.07</v>
      </c>
    </row>
    <row r="59" spans="1:13" ht="45.75" customHeight="1">
      <c r="A59" s="436"/>
      <c r="B59" s="439"/>
      <c r="C59" s="439"/>
      <c r="D59" s="41" t="s">
        <v>39</v>
      </c>
      <c r="E59" s="23">
        <v>5</v>
      </c>
      <c r="F59" s="23">
        <v>5</v>
      </c>
      <c r="G59" s="23"/>
      <c r="H59" s="23"/>
      <c r="I59" s="23">
        <v>4.99</v>
      </c>
      <c r="J59" s="23"/>
      <c r="K59" s="23">
        <v>18.95</v>
      </c>
      <c r="L59" s="23">
        <v>47.95</v>
      </c>
      <c r="M59" s="152">
        <f>L59*E59/1000</f>
        <v>0.23975</v>
      </c>
    </row>
    <row r="60" spans="1:15" s="8" customFormat="1" ht="60.75" customHeight="1">
      <c r="A60" s="433"/>
      <c r="B60" s="433"/>
      <c r="C60" s="433"/>
      <c r="D60" s="433"/>
      <c r="E60" s="433"/>
      <c r="F60" s="433"/>
      <c r="G60" s="27">
        <f>SUM(G56:G59)</f>
        <v>5.52</v>
      </c>
      <c r="H60" s="27">
        <f>SUM(H56:H59)</f>
        <v>8.620000000000001</v>
      </c>
      <c r="I60" s="27">
        <f>SUM(I56:I59)</f>
        <v>24.939999999999998</v>
      </c>
      <c r="J60" s="27"/>
      <c r="K60" s="27">
        <f>SUM(K56:K59)</f>
        <v>202.39999999999998</v>
      </c>
      <c r="L60" s="27"/>
      <c r="M60" s="149">
        <f>SUM(M56:M59)</f>
        <v>7.27975</v>
      </c>
      <c r="N60" s="7"/>
      <c r="O60" s="7"/>
    </row>
    <row r="61" spans="1:13" ht="45.75" customHeight="1">
      <c r="A61" s="128" t="s">
        <v>125</v>
      </c>
      <c r="B61" s="46">
        <v>30</v>
      </c>
      <c r="C61" s="46"/>
      <c r="D61" s="130" t="s">
        <v>125</v>
      </c>
      <c r="E61" s="23">
        <v>30</v>
      </c>
      <c r="F61" s="23">
        <v>30</v>
      </c>
      <c r="G61" s="23">
        <v>2.13</v>
      </c>
      <c r="H61" s="23">
        <v>0.33</v>
      </c>
      <c r="I61" s="23">
        <v>13.9</v>
      </c>
      <c r="J61" s="23"/>
      <c r="K61" s="23">
        <v>68.7</v>
      </c>
      <c r="L61" s="23">
        <v>60.18</v>
      </c>
      <c r="M61" s="153">
        <f>L61*E61/1000</f>
        <v>1.8054000000000001</v>
      </c>
    </row>
    <row r="62" spans="1:13" ht="45.75" customHeight="1">
      <c r="A62" s="483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5"/>
    </row>
    <row r="63" spans="1:13" ht="45.75" customHeight="1">
      <c r="A63" s="509" t="s">
        <v>312</v>
      </c>
      <c r="B63" s="437">
        <v>150</v>
      </c>
      <c r="C63" s="468">
        <v>3</v>
      </c>
      <c r="D63" s="41" t="s">
        <v>36</v>
      </c>
      <c r="E63" s="23">
        <v>1</v>
      </c>
      <c r="F63" s="23">
        <v>1</v>
      </c>
      <c r="G63" s="22"/>
      <c r="H63" s="22"/>
      <c r="I63" s="22"/>
      <c r="J63" s="22"/>
      <c r="K63" s="22"/>
      <c r="L63" s="176">
        <v>506</v>
      </c>
      <c r="M63" s="147">
        <f>L63*E63/1000</f>
        <v>0.506</v>
      </c>
    </row>
    <row r="64" spans="1:13" ht="45.75" customHeight="1">
      <c r="A64" s="509"/>
      <c r="B64" s="437"/>
      <c r="C64" s="470"/>
      <c r="D64" s="41" t="s">
        <v>39</v>
      </c>
      <c r="E64" s="22">
        <v>6</v>
      </c>
      <c r="F64" s="22">
        <v>6</v>
      </c>
      <c r="G64" s="22"/>
      <c r="H64" s="22"/>
      <c r="I64" s="22">
        <v>9.5</v>
      </c>
      <c r="J64" s="22"/>
      <c r="K64" s="22">
        <v>39</v>
      </c>
      <c r="L64" s="23">
        <v>47.95</v>
      </c>
      <c r="M64" s="147">
        <f>L64*E64/1000</f>
        <v>0.28770000000000007</v>
      </c>
    </row>
    <row r="65" spans="1:13" ht="45.75" customHeight="1">
      <c r="A65" s="155"/>
      <c r="B65" s="46"/>
      <c r="C65" s="423"/>
      <c r="D65" s="41"/>
      <c r="E65" s="22"/>
      <c r="F65" s="22"/>
      <c r="G65" s="22"/>
      <c r="H65" s="22"/>
      <c r="I65" s="22"/>
      <c r="J65" s="22"/>
      <c r="K65" s="22"/>
      <c r="L65" s="23"/>
      <c r="M65" s="148">
        <f>M63+M64</f>
        <v>0.7937000000000001</v>
      </c>
    </row>
    <row r="66" spans="1:13" ht="81" customHeight="1">
      <c r="A66" s="155" t="s">
        <v>336</v>
      </c>
      <c r="B66" s="46">
        <v>200</v>
      </c>
      <c r="C66" s="423"/>
      <c r="D66" s="62" t="s">
        <v>336</v>
      </c>
      <c r="E66" s="22">
        <v>200</v>
      </c>
      <c r="F66" s="22">
        <v>200</v>
      </c>
      <c r="G66" s="22">
        <v>5.6</v>
      </c>
      <c r="H66" s="22">
        <v>6.4</v>
      </c>
      <c r="I66" s="22">
        <v>9.4</v>
      </c>
      <c r="J66" s="22">
        <v>12</v>
      </c>
      <c r="K66" s="22">
        <v>118</v>
      </c>
      <c r="L66" s="23">
        <v>137.5</v>
      </c>
      <c r="M66" s="148">
        <f>E66*L66/1000</f>
        <v>27.5</v>
      </c>
    </row>
    <row r="67" spans="1:13" ht="45.75" customHeight="1">
      <c r="A67" s="433"/>
      <c r="B67" s="433"/>
      <c r="C67" s="433"/>
      <c r="D67" s="433"/>
      <c r="E67" s="433"/>
      <c r="F67" s="433"/>
      <c r="G67" s="27"/>
      <c r="H67" s="27"/>
      <c r="I67" s="27"/>
      <c r="J67" s="27"/>
      <c r="K67" s="27"/>
      <c r="L67" s="27"/>
      <c r="M67" s="145"/>
    </row>
    <row r="68" spans="1:13" ht="45.75" customHeight="1">
      <c r="A68" s="26" t="s">
        <v>258</v>
      </c>
      <c r="B68" s="27">
        <v>15</v>
      </c>
      <c r="C68" s="27"/>
      <c r="D68" s="49" t="s">
        <v>259</v>
      </c>
      <c r="E68" s="23">
        <v>15</v>
      </c>
      <c r="F68" s="23">
        <v>15</v>
      </c>
      <c r="G68" s="23">
        <v>0.88</v>
      </c>
      <c r="H68" s="23">
        <v>2.16</v>
      </c>
      <c r="I68" s="23">
        <v>8.04</v>
      </c>
      <c r="J68" s="23"/>
      <c r="K68" s="23">
        <v>55.2</v>
      </c>
      <c r="L68" s="28">
        <v>110</v>
      </c>
      <c r="M68" s="149">
        <f>L68*E68/1000</f>
        <v>1.65</v>
      </c>
    </row>
    <row r="69" spans="1:13" ht="45.75" customHeight="1">
      <c r="A69" s="435" t="s">
        <v>30</v>
      </c>
      <c r="B69" s="435"/>
      <c r="C69" s="435"/>
      <c r="D69" s="435"/>
      <c r="E69" s="435"/>
      <c r="F69" s="435"/>
      <c r="G69" s="347">
        <f>G60+G61+G68</f>
        <v>8.53</v>
      </c>
      <c r="H69" s="347">
        <f>H60+H61+H68</f>
        <v>11.110000000000001</v>
      </c>
      <c r="I69" s="347">
        <f>I60+I61+I68</f>
        <v>46.879999999999995</v>
      </c>
      <c r="J69" s="347">
        <f>J60+J61+J68</f>
        <v>0</v>
      </c>
      <c r="K69" s="347">
        <f>K60+K61+K68</f>
        <v>326.29999999999995</v>
      </c>
      <c r="L69" s="347"/>
      <c r="M69" s="279">
        <f>M60+M61+M68+M67+M66+M65</f>
        <v>39.028850000000006</v>
      </c>
    </row>
    <row r="70" spans="1:13" ht="53.25" customHeight="1">
      <c r="A70" s="432" t="s">
        <v>31</v>
      </c>
      <c r="B70" s="432"/>
      <c r="C70" s="432"/>
      <c r="D70" s="432"/>
      <c r="E70" s="432"/>
      <c r="F70" s="432"/>
      <c r="G70" s="348">
        <f>G20+G54+G69</f>
        <v>42.623000000000005</v>
      </c>
      <c r="H70" s="348">
        <f>H20+H54+H69</f>
        <v>43.86</v>
      </c>
      <c r="I70" s="348">
        <f>I20+I54+I69</f>
        <v>193</v>
      </c>
      <c r="J70" s="348">
        <f>J20+J54+J69</f>
        <v>5.52</v>
      </c>
      <c r="K70" s="348">
        <f>K20+K54+K69</f>
        <v>1342.1399999999999</v>
      </c>
      <c r="L70" s="348"/>
      <c r="M70" s="362">
        <f>M20+M23+M54+M69</f>
        <v>119.90885</v>
      </c>
    </row>
    <row r="71" spans="4:12" ht="36">
      <c r="D71" s="210"/>
      <c r="E71" s="20"/>
      <c r="F71" s="20"/>
      <c r="G71" s="20"/>
      <c r="H71" s="20"/>
      <c r="I71" s="20"/>
      <c r="J71" s="20"/>
      <c r="K71" s="20"/>
      <c r="L71" s="71"/>
    </row>
    <row r="72" ht="36">
      <c r="L72" s="71"/>
    </row>
    <row r="73" ht="36">
      <c r="L73" s="20"/>
    </row>
  </sheetData>
  <sheetProtection/>
  <mergeCells count="44">
    <mergeCell ref="A15:F15"/>
    <mergeCell ref="C12:C14"/>
    <mergeCell ref="C16:C18"/>
    <mergeCell ref="B33:B38"/>
    <mergeCell ref="A21:M21"/>
    <mergeCell ref="A16:A18"/>
    <mergeCell ref="C33:C38"/>
    <mergeCell ref="A23:F23"/>
    <mergeCell ref="A40:A47"/>
    <mergeCell ref="B40:B47"/>
    <mergeCell ref="C40:C47"/>
    <mergeCell ref="A63:A64"/>
    <mergeCell ref="A6:K6"/>
    <mergeCell ref="A12:A14"/>
    <mergeCell ref="B12:B14"/>
    <mergeCell ref="A7:A10"/>
    <mergeCell ref="B7:B10"/>
    <mergeCell ref="A19:F19"/>
    <mergeCell ref="C7:C10"/>
    <mergeCell ref="A11:F11"/>
    <mergeCell ref="A39:F39"/>
    <mergeCell ref="A48:F48"/>
    <mergeCell ref="A33:A38"/>
    <mergeCell ref="B16:B18"/>
    <mergeCell ref="A24:M24"/>
    <mergeCell ref="A31:F31"/>
    <mergeCell ref="A32:F32"/>
    <mergeCell ref="A20:F20"/>
    <mergeCell ref="A70:F70"/>
    <mergeCell ref="A56:A59"/>
    <mergeCell ref="B56:B59"/>
    <mergeCell ref="A60:F60"/>
    <mergeCell ref="C56:C59"/>
    <mergeCell ref="A69:F69"/>
    <mergeCell ref="B63:B64"/>
    <mergeCell ref="C63:C64"/>
    <mergeCell ref="A67:F67"/>
    <mergeCell ref="A54:F54"/>
    <mergeCell ref="A49:A51"/>
    <mergeCell ref="B49:B51"/>
    <mergeCell ref="C49:C51"/>
    <mergeCell ref="A62:M62"/>
    <mergeCell ref="A52:F52"/>
    <mergeCell ref="A55:M55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63"/>
  <sheetViews>
    <sheetView view="pageBreakPreview" zoomScale="30" zoomScaleSheetLayoutView="30" zoomScalePageLayoutView="0" workbookViewId="0" topLeftCell="A1">
      <selection activeCell="D27" sqref="A27:IV33"/>
    </sheetView>
  </sheetViews>
  <sheetFormatPr defaultColWidth="9.140625" defaultRowHeight="15"/>
  <cols>
    <col min="1" max="1" width="74.140625" style="128" customWidth="1"/>
    <col min="2" max="2" width="28.7109375" style="46" customWidth="1"/>
    <col min="3" max="3" width="33.140625" style="46" customWidth="1"/>
    <col min="4" max="4" width="75.00390625" style="220" customWidth="1"/>
    <col min="5" max="5" width="23.421875" style="151" customWidth="1"/>
    <col min="6" max="6" width="23.7109375" style="151" customWidth="1"/>
    <col min="7" max="7" width="28.7109375" style="151" customWidth="1"/>
    <col min="8" max="10" width="24.7109375" style="151" customWidth="1"/>
    <col min="11" max="11" width="34.00390625" style="151" customWidth="1"/>
    <col min="12" max="12" width="27.8515625" style="151" customWidth="1"/>
    <col min="13" max="13" width="25.8515625" style="151" customWidth="1"/>
  </cols>
  <sheetData>
    <row r="1" spans="1:13" ht="35.25">
      <c r="A1" s="218"/>
      <c r="B1" s="156"/>
      <c r="C1" s="156"/>
      <c r="D1" s="218" t="s">
        <v>179</v>
      </c>
      <c r="E1" s="156"/>
      <c r="F1" s="156"/>
      <c r="G1" s="156"/>
      <c r="H1" s="156"/>
      <c r="I1" s="156"/>
      <c r="J1" s="156"/>
      <c r="K1" s="143" t="s">
        <v>338</v>
      </c>
      <c r="L1" s="143"/>
      <c r="M1" s="160"/>
    </row>
    <row r="2" spans="1:13" ht="35.25">
      <c r="A2" s="218"/>
      <c r="B2" s="143"/>
      <c r="C2" s="143"/>
      <c r="D2" s="219" t="s">
        <v>132</v>
      </c>
      <c r="E2" s="156"/>
      <c r="F2" s="156"/>
      <c r="G2" s="156"/>
      <c r="H2" s="156"/>
      <c r="I2" s="156"/>
      <c r="J2" s="156"/>
      <c r="K2" s="156"/>
      <c r="L2" s="156"/>
      <c r="M2" s="160"/>
    </row>
    <row r="3" spans="1:13" ht="94.5" customHeight="1">
      <c r="A3" s="46" t="s">
        <v>0</v>
      </c>
      <c r="B3" s="46" t="s">
        <v>1</v>
      </c>
      <c r="C3" s="36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132" t="s">
        <v>205</v>
      </c>
    </row>
    <row r="4" spans="1:13" ht="45.75" customHeight="1">
      <c r="A4" s="267" t="s">
        <v>69</v>
      </c>
      <c r="B4" s="267">
        <v>150</v>
      </c>
      <c r="C4" s="267">
        <v>47</v>
      </c>
      <c r="D4" s="41" t="s">
        <v>58</v>
      </c>
      <c r="E4" s="23">
        <v>40</v>
      </c>
      <c r="F4" s="23">
        <v>34.8</v>
      </c>
      <c r="G4" s="23">
        <v>5.08</v>
      </c>
      <c r="H4" s="23">
        <v>4</v>
      </c>
      <c r="I4" s="23">
        <v>0.24</v>
      </c>
      <c r="J4" s="23"/>
      <c r="K4" s="23">
        <v>54.64</v>
      </c>
      <c r="L4" s="23">
        <v>165</v>
      </c>
      <c r="M4" s="147">
        <f>L4*E4/1000</f>
        <v>6.6</v>
      </c>
    </row>
    <row r="5" spans="1:13" ht="45.75" customHeight="1">
      <c r="A5" s="268"/>
      <c r="B5" s="268"/>
      <c r="C5" s="268"/>
      <c r="D5" s="41" t="s">
        <v>11</v>
      </c>
      <c r="E5" s="23">
        <v>3</v>
      </c>
      <c r="F5" s="23">
        <v>3</v>
      </c>
      <c r="G5" s="23">
        <v>0.01</v>
      </c>
      <c r="H5" s="23">
        <v>2.35</v>
      </c>
      <c r="I5" s="23">
        <v>0.01</v>
      </c>
      <c r="J5" s="23"/>
      <c r="K5" s="23">
        <v>22.02</v>
      </c>
      <c r="L5" s="23">
        <v>429</v>
      </c>
      <c r="M5" s="147">
        <f>L5*E5/1000</f>
        <v>1.287</v>
      </c>
    </row>
    <row r="6" spans="1:13" ht="45.75" customHeight="1">
      <c r="A6" s="269"/>
      <c r="B6" s="269"/>
      <c r="C6" s="269"/>
      <c r="D6" s="41" t="s">
        <v>23</v>
      </c>
      <c r="E6" s="23">
        <v>100</v>
      </c>
      <c r="F6" s="23">
        <v>100</v>
      </c>
      <c r="G6" s="23">
        <v>2.8</v>
      </c>
      <c r="H6" s="23">
        <v>3.2</v>
      </c>
      <c r="I6" s="23">
        <v>4.7</v>
      </c>
      <c r="J6" s="23">
        <v>1.3</v>
      </c>
      <c r="K6" s="23">
        <v>59</v>
      </c>
      <c r="L6" s="23">
        <v>40.7</v>
      </c>
      <c r="M6" s="147">
        <f>L6*E6/1000</f>
        <v>4.07</v>
      </c>
    </row>
    <row r="7" spans="1:13" ht="45.75" customHeight="1">
      <c r="A7" s="433"/>
      <c r="B7" s="433"/>
      <c r="C7" s="433"/>
      <c r="D7" s="433"/>
      <c r="E7" s="433"/>
      <c r="F7" s="433"/>
      <c r="G7" s="27">
        <f>SUM(G4:G6)</f>
        <v>7.89</v>
      </c>
      <c r="H7" s="27">
        <f>SUM(H4:H6)</f>
        <v>9.55</v>
      </c>
      <c r="I7" s="27">
        <f>SUM(I4:I6)</f>
        <v>4.95</v>
      </c>
      <c r="J7" s="27">
        <f>SUM(J4:J6)</f>
        <v>1.3</v>
      </c>
      <c r="K7" s="27">
        <f>SUM(K4:K6)</f>
        <v>135.66</v>
      </c>
      <c r="L7" s="27"/>
      <c r="M7" s="145">
        <f>SUM(M4:M6)</f>
        <v>11.957</v>
      </c>
    </row>
    <row r="8" spans="1:13" ht="42" customHeight="1">
      <c r="A8" s="454" t="s">
        <v>204</v>
      </c>
      <c r="B8" s="452" t="s">
        <v>263</v>
      </c>
      <c r="C8" s="441"/>
      <c r="D8" s="217" t="s">
        <v>45</v>
      </c>
      <c r="E8" s="22">
        <v>25</v>
      </c>
      <c r="F8" s="22">
        <v>25</v>
      </c>
      <c r="G8" s="22">
        <v>1.77</v>
      </c>
      <c r="H8" s="22">
        <v>0.27</v>
      </c>
      <c r="I8" s="22">
        <v>11.6</v>
      </c>
      <c r="J8" s="22"/>
      <c r="K8" s="22">
        <v>57.25</v>
      </c>
      <c r="L8" s="22">
        <v>60.18</v>
      </c>
      <c r="M8" s="152">
        <f>L8*E8/1000</f>
        <v>1.5045</v>
      </c>
    </row>
    <row r="9" spans="1:13" ht="48.75" customHeight="1">
      <c r="A9" s="454"/>
      <c r="B9" s="452"/>
      <c r="C9" s="444"/>
      <c r="D9" s="217" t="s">
        <v>203</v>
      </c>
      <c r="E9" s="162">
        <v>5</v>
      </c>
      <c r="F9" s="47">
        <v>5</v>
      </c>
      <c r="G9" s="47">
        <v>1.3</v>
      </c>
      <c r="H9" s="47">
        <v>1.29</v>
      </c>
      <c r="I9" s="47"/>
      <c r="J9" s="47">
        <v>0.13</v>
      </c>
      <c r="K9" s="47">
        <v>16.9</v>
      </c>
      <c r="L9" s="22">
        <v>418</v>
      </c>
      <c r="M9" s="152">
        <f>L9*E9/1000</f>
        <v>2.09</v>
      </c>
    </row>
    <row r="10" spans="1:13" ht="45.75" customHeight="1">
      <c r="A10" s="454"/>
      <c r="B10" s="452"/>
      <c r="C10" s="442"/>
      <c r="D10" s="217" t="s">
        <v>97</v>
      </c>
      <c r="E10" s="47">
        <v>5</v>
      </c>
      <c r="F10" s="47">
        <v>5</v>
      </c>
      <c r="G10" s="47">
        <v>0.02</v>
      </c>
      <c r="H10" s="47">
        <v>3.92</v>
      </c>
      <c r="I10" s="47">
        <v>0.02</v>
      </c>
      <c r="J10" s="47"/>
      <c r="K10" s="47">
        <v>36.7</v>
      </c>
      <c r="L10" s="47">
        <v>429</v>
      </c>
      <c r="M10" s="152">
        <f>L10*E10/1000</f>
        <v>2.145</v>
      </c>
    </row>
    <row r="11" spans="1:13" ht="45.75" customHeight="1">
      <c r="A11" s="498"/>
      <c r="B11" s="498"/>
      <c r="C11" s="498"/>
      <c r="D11" s="498"/>
      <c r="E11" s="498"/>
      <c r="F11" s="498"/>
      <c r="G11" s="46">
        <f>SUM(G8:G10)</f>
        <v>3.0900000000000003</v>
      </c>
      <c r="H11" s="46">
        <f>SUM(H8:H10)</f>
        <v>5.48</v>
      </c>
      <c r="I11" s="46">
        <f>SUM(I8:I10)</f>
        <v>11.62</v>
      </c>
      <c r="J11" s="46"/>
      <c r="K11" s="46">
        <f>SUM(K8:K10)</f>
        <v>110.85000000000001</v>
      </c>
      <c r="L11" s="46"/>
      <c r="M11" s="149">
        <f>M8+M9+M10</f>
        <v>5.7395</v>
      </c>
    </row>
    <row r="12" spans="1:13" ht="45.75" customHeight="1">
      <c r="A12" s="436" t="s">
        <v>226</v>
      </c>
      <c r="B12" s="439">
        <v>150</v>
      </c>
      <c r="C12" s="439">
        <v>16</v>
      </c>
      <c r="D12" s="130" t="s">
        <v>227</v>
      </c>
      <c r="E12" s="47">
        <v>1</v>
      </c>
      <c r="F12" s="47">
        <v>1</v>
      </c>
      <c r="G12" s="47"/>
      <c r="H12" s="47"/>
      <c r="I12" s="47">
        <v>0.64</v>
      </c>
      <c r="J12" s="47"/>
      <c r="K12" s="47">
        <v>2.94</v>
      </c>
      <c r="L12" s="47">
        <v>1100</v>
      </c>
      <c r="M12" s="152">
        <f>L12*E12/1000</f>
        <v>1.1</v>
      </c>
    </row>
    <row r="13" spans="1:13" ht="45.75" customHeight="1">
      <c r="A13" s="436"/>
      <c r="B13" s="439"/>
      <c r="C13" s="439"/>
      <c r="D13" s="130" t="s">
        <v>23</v>
      </c>
      <c r="E13" s="47">
        <v>100</v>
      </c>
      <c r="F13" s="47">
        <v>100</v>
      </c>
      <c r="G13" s="47">
        <v>2.8</v>
      </c>
      <c r="H13" s="47">
        <v>3.2</v>
      </c>
      <c r="I13" s="47">
        <v>4.7</v>
      </c>
      <c r="J13" s="47">
        <v>1.3</v>
      </c>
      <c r="K13" s="47">
        <v>59</v>
      </c>
      <c r="L13" s="47">
        <v>40.7</v>
      </c>
      <c r="M13" s="152">
        <f>L13*E13/1000</f>
        <v>4.07</v>
      </c>
    </row>
    <row r="14" spans="1:13" ht="45.75" customHeight="1">
      <c r="A14" s="436"/>
      <c r="B14" s="439"/>
      <c r="C14" s="439"/>
      <c r="D14" s="130" t="s">
        <v>13</v>
      </c>
      <c r="E14" s="47">
        <v>8</v>
      </c>
      <c r="F14" s="47">
        <v>8</v>
      </c>
      <c r="G14" s="47"/>
      <c r="H14" s="47"/>
      <c r="I14" s="47">
        <v>7.64</v>
      </c>
      <c r="J14" s="47"/>
      <c r="K14" s="47">
        <v>31.2</v>
      </c>
      <c r="L14" s="47">
        <v>47.95</v>
      </c>
      <c r="M14" s="152">
        <f>L14*E14/1000</f>
        <v>0.3836</v>
      </c>
    </row>
    <row r="15" spans="1:13" ht="45.75" customHeight="1">
      <c r="A15" s="498"/>
      <c r="B15" s="498"/>
      <c r="C15" s="498"/>
      <c r="D15" s="498"/>
      <c r="E15" s="498"/>
      <c r="F15" s="498"/>
      <c r="G15" s="46">
        <f>SUM(G12:G14)</f>
        <v>2.8</v>
      </c>
      <c r="H15" s="46">
        <f>SUM(H12:H14)</f>
        <v>3.2</v>
      </c>
      <c r="I15" s="46">
        <f>SUM(I12:I14)</f>
        <v>12.98</v>
      </c>
      <c r="J15" s="46">
        <f>SUM(J12:J14)</f>
        <v>1.3</v>
      </c>
      <c r="K15" s="46">
        <f>SUM(K12:K14)</f>
        <v>93.14</v>
      </c>
      <c r="L15" s="46"/>
      <c r="M15" s="149">
        <f>SUM(M12:M14)</f>
        <v>5.5536</v>
      </c>
    </row>
    <row r="16" spans="1:13" ht="45.75" customHeight="1">
      <c r="A16" s="499" t="s">
        <v>29</v>
      </c>
      <c r="B16" s="499"/>
      <c r="C16" s="499"/>
      <c r="D16" s="499"/>
      <c r="E16" s="499"/>
      <c r="F16" s="499"/>
      <c r="G16" s="350">
        <f>G7+G11+G15</f>
        <v>13.780000000000001</v>
      </c>
      <c r="H16" s="350">
        <f>H7+H11+H15</f>
        <v>18.23</v>
      </c>
      <c r="I16" s="350">
        <f>I7+I11+I15</f>
        <v>29.55</v>
      </c>
      <c r="J16" s="350">
        <f>J7+J11+J15</f>
        <v>2.6</v>
      </c>
      <c r="K16" s="350">
        <f>K7+K11+K15</f>
        <v>339.65</v>
      </c>
      <c r="L16" s="350"/>
      <c r="M16" s="292">
        <f>M7+M11+M15</f>
        <v>23.2501</v>
      </c>
    </row>
    <row r="17" spans="1:13" ht="45.75" customHeight="1">
      <c r="A17" s="478" t="s">
        <v>14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80"/>
    </row>
    <row r="18" spans="1:13" s="8" customFormat="1" ht="51.75" customHeight="1">
      <c r="A18" s="128" t="s">
        <v>10</v>
      </c>
      <c r="B18" s="36">
        <v>70</v>
      </c>
      <c r="C18" s="36"/>
      <c r="D18" s="217" t="s">
        <v>95</v>
      </c>
      <c r="E18" s="68">
        <v>70</v>
      </c>
      <c r="F18" s="22">
        <v>62</v>
      </c>
      <c r="G18" s="22">
        <v>0.72</v>
      </c>
      <c r="H18" s="22">
        <v>0.11</v>
      </c>
      <c r="I18" s="22">
        <v>4.53</v>
      </c>
      <c r="J18" s="22">
        <v>33.6</v>
      </c>
      <c r="K18" s="22">
        <v>22.4</v>
      </c>
      <c r="L18" s="22">
        <v>135</v>
      </c>
      <c r="M18" s="153">
        <f>L18*E18/1000</f>
        <v>9.45</v>
      </c>
    </row>
    <row r="19" spans="1:13" s="8" customFormat="1" ht="51.75" customHeight="1">
      <c r="A19" s="505" t="s">
        <v>315</v>
      </c>
      <c r="B19" s="506"/>
      <c r="C19" s="506"/>
      <c r="D19" s="506"/>
      <c r="E19" s="506"/>
      <c r="F19" s="507"/>
      <c r="G19" s="307">
        <f>G18</f>
        <v>0.72</v>
      </c>
      <c r="H19" s="307">
        <f>H18</f>
        <v>0.11</v>
      </c>
      <c r="I19" s="307">
        <f>I18</f>
        <v>4.53</v>
      </c>
      <c r="J19" s="307">
        <f>J18</f>
        <v>33.6</v>
      </c>
      <c r="K19" s="307">
        <f>K18</f>
        <v>22.4</v>
      </c>
      <c r="L19" s="307"/>
      <c r="M19" s="293">
        <f>M18</f>
        <v>9.45</v>
      </c>
    </row>
    <row r="20" spans="1:13" ht="40.5" customHeight="1">
      <c r="A20" s="478" t="s">
        <v>16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80"/>
    </row>
    <row r="21" spans="1:12" ht="45.75" customHeight="1" hidden="1" thickBot="1">
      <c r="A21" s="436"/>
      <c r="B21" s="437"/>
      <c r="D21" s="217"/>
      <c r="E21" s="22"/>
      <c r="F21" s="22"/>
      <c r="G21" s="22"/>
      <c r="H21" s="22"/>
      <c r="I21" s="22"/>
      <c r="J21" s="22"/>
      <c r="K21" s="22"/>
      <c r="L21" s="22"/>
    </row>
    <row r="22" spans="1:12" ht="45.75" customHeight="1" hidden="1" thickBot="1">
      <c r="A22" s="581"/>
      <c r="B22" s="498"/>
      <c r="C22" s="47"/>
      <c r="D22" s="217"/>
      <c r="E22" s="47"/>
      <c r="F22" s="47"/>
      <c r="G22" s="47"/>
      <c r="H22" s="47"/>
      <c r="I22" s="47"/>
      <c r="J22" s="47"/>
      <c r="K22" s="47"/>
      <c r="L22" s="47"/>
    </row>
    <row r="23" spans="1:12" ht="45.75" customHeight="1" hidden="1" thickBot="1">
      <c r="A23" s="581"/>
      <c r="B23" s="498"/>
      <c r="C23" s="47"/>
      <c r="D23" s="130"/>
      <c r="E23" s="22"/>
      <c r="F23" s="22"/>
      <c r="G23" s="22"/>
      <c r="H23" s="22"/>
      <c r="I23" s="22"/>
      <c r="J23" s="22"/>
      <c r="K23" s="22"/>
      <c r="L23" s="22"/>
    </row>
    <row r="24" spans="1:12" ht="45.75" customHeight="1" hidden="1" thickBot="1">
      <c r="A24" s="581"/>
      <c r="B24" s="498"/>
      <c r="C24" s="47"/>
      <c r="D24" s="130"/>
      <c r="E24" s="22"/>
      <c r="F24" s="22"/>
      <c r="G24" s="22"/>
      <c r="H24" s="22"/>
      <c r="I24" s="22"/>
      <c r="J24" s="22"/>
      <c r="K24" s="22"/>
      <c r="L24" s="22"/>
    </row>
    <row r="25" spans="1:12" ht="45.75" customHeight="1" hidden="1" thickBot="1">
      <c r="A25" s="581"/>
      <c r="B25" s="498"/>
      <c r="C25" s="47"/>
      <c r="D25" s="130"/>
      <c r="E25" s="47"/>
      <c r="F25" s="47"/>
      <c r="G25" s="47"/>
      <c r="H25" s="47"/>
      <c r="I25" s="47"/>
      <c r="J25" s="47"/>
      <c r="K25" s="47"/>
      <c r="L25" s="47"/>
    </row>
    <row r="26" spans="1:13" ht="45.75" customHeight="1" hidden="1" thickBot="1">
      <c r="A26" s="437"/>
      <c r="B26" s="498"/>
      <c r="C26" s="498"/>
      <c r="D26" s="498"/>
      <c r="E26" s="498"/>
      <c r="F26" s="498"/>
      <c r="G26" s="46">
        <f>SUM(G21:G25)</f>
        <v>0</v>
      </c>
      <c r="H26" s="46">
        <f>SUM(H21:H25)</f>
        <v>0</v>
      </c>
      <c r="I26" s="46">
        <f>SUM(I21:I25)</f>
        <v>0</v>
      </c>
      <c r="J26" s="46">
        <f>SUM(J21:J25)</f>
        <v>0</v>
      </c>
      <c r="K26" s="46">
        <f>SUM(K21:K25)</f>
        <v>0</v>
      </c>
      <c r="L26" s="46"/>
      <c r="M26" s="46">
        <f>SUM(M21:M25)</f>
        <v>0</v>
      </c>
    </row>
    <row r="27" spans="1:13" ht="45.75" customHeight="1">
      <c r="A27" s="445" t="s">
        <v>335</v>
      </c>
      <c r="B27" s="464">
        <v>150</v>
      </c>
      <c r="C27" s="464">
        <v>42</v>
      </c>
      <c r="D27" s="217" t="s">
        <v>101</v>
      </c>
      <c r="E27" s="47">
        <v>10</v>
      </c>
      <c r="F27" s="47">
        <v>10</v>
      </c>
      <c r="G27" s="47">
        <v>2.42</v>
      </c>
      <c r="H27" s="47">
        <v>0.12</v>
      </c>
      <c r="I27" s="47"/>
      <c r="J27" s="47"/>
      <c r="K27" s="47">
        <v>12.72</v>
      </c>
      <c r="L27" s="151">
        <v>429</v>
      </c>
      <c r="M27" s="152">
        <f aca="true" t="shared" si="0" ref="M27:M32">L27*E27/1000</f>
        <v>4.29</v>
      </c>
    </row>
    <row r="28" spans="1:13" ht="45.75" customHeight="1">
      <c r="A28" s="446"/>
      <c r="B28" s="465"/>
      <c r="C28" s="465"/>
      <c r="D28" s="217" t="s">
        <v>100</v>
      </c>
      <c r="E28" s="47">
        <v>40</v>
      </c>
      <c r="F28" s="47">
        <v>28</v>
      </c>
      <c r="G28" s="47">
        <v>0.5</v>
      </c>
      <c r="H28" s="47">
        <v>0.11</v>
      </c>
      <c r="I28" s="47">
        <v>4.56</v>
      </c>
      <c r="J28" s="47"/>
      <c r="K28" s="47">
        <v>22.4</v>
      </c>
      <c r="L28" s="47">
        <v>17.6</v>
      </c>
      <c r="M28" s="152">
        <f>L28*E28/1000</f>
        <v>0.704</v>
      </c>
    </row>
    <row r="29" spans="1:13" ht="45.75" customHeight="1">
      <c r="A29" s="446"/>
      <c r="B29" s="465"/>
      <c r="C29" s="465"/>
      <c r="D29" s="217" t="s">
        <v>103</v>
      </c>
      <c r="E29" s="22">
        <v>10</v>
      </c>
      <c r="F29" s="22">
        <v>8</v>
      </c>
      <c r="G29" s="22">
        <v>0.02</v>
      </c>
      <c r="H29" s="22"/>
      <c r="I29" s="22">
        <v>0.58</v>
      </c>
      <c r="J29" s="22"/>
      <c r="K29" s="22">
        <v>2.7</v>
      </c>
      <c r="L29" s="22">
        <v>22</v>
      </c>
      <c r="M29" s="152">
        <f t="shared" si="0"/>
        <v>0.22</v>
      </c>
    </row>
    <row r="30" spans="1:13" ht="45.75" customHeight="1">
      <c r="A30" s="446"/>
      <c r="B30" s="465"/>
      <c r="C30" s="465"/>
      <c r="D30" s="217"/>
      <c r="E30" s="22"/>
      <c r="F30" s="22"/>
      <c r="G30" s="22"/>
      <c r="H30" s="22"/>
      <c r="I30" s="22"/>
      <c r="J30" s="22"/>
      <c r="K30" s="22"/>
      <c r="L30" s="22"/>
      <c r="M30" s="152"/>
    </row>
    <row r="31" spans="1:13" ht="45.75" customHeight="1">
      <c r="A31" s="446"/>
      <c r="B31" s="465"/>
      <c r="C31" s="465"/>
      <c r="D31" s="217" t="s">
        <v>104</v>
      </c>
      <c r="E31" s="22">
        <v>10</v>
      </c>
      <c r="F31" s="22">
        <v>8</v>
      </c>
      <c r="G31" s="22">
        <v>0.16</v>
      </c>
      <c r="H31" s="22"/>
      <c r="I31" s="22">
        <v>0.8</v>
      </c>
      <c r="J31" s="22"/>
      <c r="K31" s="22">
        <v>3.36</v>
      </c>
      <c r="L31" s="22">
        <v>26.4</v>
      </c>
      <c r="M31" s="152">
        <f t="shared" si="0"/>
        <v>0.264</v>
      </c>
    </row>
    <row r="32" spans="1:13" ht="45.75" customHeight="1">
      <c r="A32" s="447"/>
      <c r="B32" s="466"/>
      <c r="C32" s="466"/>
      <c r="D32" s="217" t="s">
        <v>124</v>
      </c>
      <c r="E32" s="22">
        <v>5</v>
      </c>
      <c r="F32" s="22">
        <v>5</v>
      </c>
      <c r="G32" s="22">
        <v>0.47</v>
      </c>
      <c r="H32" s="22">
        <v>0.06</v>
      </c>
      <c r="I32" s="22">
        <v>3.73</v>
      </c>
      <c r="J32" s="22"/>
      <c r="K32" s="22">
        <v>16</v>
      </c>
      <c r="L32" s="22">
        <v>25.3</v>
      </c>
      <c r="M32" s="152">
        <f t="shared" si="0"/>
        <v>0.1265</v>
      </c>
    </row>
    <row r="33" spans="1:13" ht="45.75" customHeight="1">
      <c r="A33" s="498"/>
      <c r="B33" s="498"/>
      <c r="C33" s="498"/>
      <c r="D33" s="498"/>
      <c r="E33" s="498"/>
      <c r="F33" s="498"/>
      <c r="G33" s="46">
        <f>SUM(G27:G32)</f>
        <v>3.5700000000000003</v>
      </c>
      <c r="H33" s="46">
        <f>SUM(H27:H32)</f>
        <v>0.29</v>
      </c>
      <c r="I33" s="46">
        <f>SUM(I27:I32)</f>
        <v>9.67</v>
      </c>
      <c r="J33" s="46">
        <f>SUM(J27:J32)</f>
        <v>0</v>
      </c>
      <c r="K33" s="46">
        <f>SUM(K27:K32)</f>
        <v>57.18</v>
      </c>
      <c r="L33" s="46"/>
      <c r="M33" s="149">
        <f>SUM(M27:M32)</f>
        <v>5.6045</v>
      </c>
    </row>
    <row r="34" spans="1:13" ht="45.75" customHeight="1">
      <c r="A34" s="464" t="s">
        <v>285</v>
      </c>
      <c r="B34" s="267" t="s">
        <v>272</v>
      </c>
      <c r="C34" s="359">
        <v>54.24</v>
      </c>
      <c r="D34" s="217" t="s">
        <v>114</v>
      </c>
      <c r="E34" s="68">
        <v>120</v>
      </c>
      <c r="F34" s="133">
        <v>70</v>
      </c>
      <c r="G34" s="133">
        <v>25.2</v>
      </c>
      <c r="H34" s="133">
        <v>4.87</v>
      </c>
      <c r="I34" s="133"/>
      <c r="J34" s="133"/>
      <c r="K34" s="133">
        <v>102.3</v>
      </c>
      <c r="L34" s="133">
        <v>328.9</v>
      </c>
      <c r="M34" s="152">
        <f aca="true" t="shared" si="1" ref="M34:M41">L34*E34/1000</f>
        <v>39.468</v>
      </c>
    </row>
    <row r="35" spans="1:13" ht="45.75" customHeight="1">
      <c r="A35" s="465"/>
      <c r="B35" s="268"/>
      <c r="C35" s="360"/>
      <c r="D35" s="217" t="s">
        <v>45</v>
      </c>
      <c r="E35" s="22">
        <v>6</v>
      </c>
      <c r="F35" s="22">
        <v>6</v>
      </c>
      <c r="G35" s="22">
        <v>0.43</v>
      </c>
      <c r="H35" s="22">
        <v>0.07</v>
      </c>
      <c r="I35" s="22">
        <v>2.78</v>
      </c>
      <c r="J35" s="22"/>
      <c r="K35" s="22">
        <v>13.74</v>
      </c>
      <c r="L35" s="22">
        <v>60.18</v>
      </c>
      <c r="M35" s="152">
        <f t="shared" si="1"/>
        <v>0.36107999999999996</v>
      </c>
    </row>
    <row r="36" spans="1:13" ht="45.75" customHeight="1">
      <c r="A36" s="465"/>
      <c r="B36" s="268"/>
      <c r="C36" s="360"/>
      <c r="D36" s="217" t="s">
        <v>163</v>
      </c>
      <c r="E36" s="47">
        <v>5</v>
      </c>
      <c r="F36" s="47">
        <v>5</v>
      </c>
      <c r="G36" s="47">
        <v>0.55</v>
      </c>
      <c r="H36" s="47">
        <v>0.08</v>
      </c>
      <c r="I36" s="47">
        <v>3.47</v>
      </c>
      <c r="J36" s="47"/>
      <c r="K36" s="47">
        <v>17.1</v>
      </c>
      <c r="L36" s="47">
        <v>57.2</v>
      </c>
      <c r="M36" s="152">
        <f t="shared" si="1"/>
        <v>0.286</v>
      </c>
    </row>
    <row r="37" spans="1:13" ht="45.75" customHeight="1">
      <c r="A37" s="465"/>
      <c r="B37" s="268"/>
      <c r="C37" s="360"/>
      <c r="D37" s="217" t="s">
        <v>89</v>
      </c>
      <c r="E37" s="22">
        <v>4</v>
      </c>
      <c r="F37" s="22">
        <v>3.48</v>
      </c>
      <c r="G37" s="22">
        <v>0.64</v>
      </c>
      <c r="H37" s="22">
        <v>1.03</v>
      </c>
      <c r="I37" s="22">
        <v>0.01</v>
      </c>
      <c r="J37" s="22"/>
      <c r="K37" s="22">
        <v>11.5</v>
      </c>
      <c r="L37" s="22">
        <v>165</v>
      </c>
      <c r="M37" s="152">
        <f t="shared" si="1"/>
        <v>0.66</v>
      </c>
    </row>
    <row r="38" spans="1:13" ht="45.75" customHeight="1">
      <c r="A38" s="465"/>
      <c r="B38" s="268"/>
      <c r="C38" s="360"/>
      <c r="D38" s="217" t="s">
        <v>88</v>
      </c>
      <c r="E38" s="22">
        <v>10</v>
      </c>
      <c r="F38" s="22">
        <v>110</v>
      </c>
      <c r="G38" s="22">
        <v>0.28</v>
      </c>
      <c r="H38" s="22">
        <v>0.32</v>
      </c>
      <c r="I38" s="22">
        <v>0.47</v>
      </c>
      <c r="J38" s="22">
        <v>0.13</v>
      </c>
      <c r="K38" s="22">
        <v>5.8</v>
      </c>
      <c r="L38" s="22">
        <v>40.7</v>
      </c>
      <c r="M38" s="152">
        <f>L38*E38/1000</f>
        <v>0.407</v>
      </c>
    </row>
    <row r="39" spans="1:13" ht="45.75" customHeight="1">
      <c r="A39" s="465"/>
      <c r="B39" s="268"/>
      <c r="C39" s="360"/>
      <c r="D39" s="217" t="s">
        <v>279</v>
      </c>
      <c r="E39" s="22">
        <v>35</v>
      </c>
      <c r="F39" s="22">
        <v>35</v>
      </c>
      <c r="G39" s="22">
        <v>3.25</v>
      </c>
      <c r="H39" s="22">
        <v>0.35</v>
      </c>
      <c r="I39" s="22">
        <v>24.39</v>
      </c>
      <c r="J39" s="22"/>
      <c r="K39" s="22">
        <v>111.65</v>
      </c>
      <c r="L39" s="22">
        <v>37.95</v>
      </c>
      <c r="M39" s="152">
        <f t="shared" si="1"/>
        <v>1.32825</v>
      </c>
    </row>
    <row r="40" spans="1:13" ht="45.75" customHeight="1">
      <c r="A40" s="465"/>
      <c r="B40" s="268"/>
      <c r="C40" s="360"/>
      <c r="D40" s="134" t="s">
        <v>97</v>
      </c>
      <c r="E40" s="133">
        <v>4</v>
      </c>
      <c r="F40" s="133">
        <v>4</v>
      </c>
      <c r="G40" s="133">
        <v>0.02</v>
      </c>
      <c r="H40" s="133">
        <v>3.14</v>
      </c>
      <c r="I40" s="133">
        <v>0.02</v>
      </c>
      <c r="J40" s="133"/>
      <c r="K40" s="133">
        <v>29.36</v>
      </c>
      <c r="L40" s="133">
        <v>429</v>
      </c>
      <c r="M40" s="152">
        <f t="shared" si="1"/>
        <v>1.716</v>
      </c>
    </row>
    <row r="41" spans="1:13" ht="45.75" customHeight="1">
      <c r="A41" s="268"/>
      <c r="B41" s="268"/>
      <c r="C41" s="360"/>
      <c r="D41" s="217" t="s">
        <v>91</v>
      </c>
      <c r="E41" s="47">
        <v>4</v>
      </c>
      <c r="F41" s="47">
        <v>4</v>
      </c>
      <c r="G41" s="47"/>
      <c r="H41" s="47">
        <v>3.75</v>
      </c>
      <c r="I41" s="47"/>
      <c r="J41" s="47"/>
      <c r="K41" s="47">
        <v>34.92</v>
      </c>
      <c r="L41" s="22">
        <v>120</v>
      </c>
      <c r="M41" s="152">
        <f t="shared" si="1"/>
        <v>0.48</v>
      </c>
    </row>
    <row r="42" spans="1:13" ht="45.75" customHeight="1">
      <c r="A42" s="498"/>
      <c r="B42" s="498"/>
      <c r="C42" s="498"/>
      <c r="D42" s="498"/>
      <c r="E42" s="498"/>
      <c r="F42" s="498"/>
      <c r="G42" s="46">
        <f>SUM(G34:G41)</f>
        <v>30.37</v>
      </c>
      <c r="H42" s="46">
        <f>SUM(H34:H41)</f>
        <v>13.610000000000001</v>
      </c>
      <c r="I42" s="46">
        <f>SUM(I34:I41)</f>
        <v>31.14</v>
      </c>
      <c r="J42" s="46">
        <f>SUM(J34:J41)</f>
        <v>0.13</v>
      </c>
      <c r="K42" s="46">
        <f>SUM(K34:K41)</f>
        <v>326.37000000000006</v>
      </c>
      <c r="L42" s="46"/>
      <c r="M42" s="149">
        <f>SUM(M34:M41)</f>
        <v>44.706329999999994</v>
      </c>
    </row>
    <row r="43" spans="1:13" ht="45.75" customHeight="1">
      <c r="A43" s="460" t="s">
        <v>290</v>
      </c>
      <c r="B43" s="455">
        <v>150</v>
      </c>
      <c r="C43" s="455">
        <v>67</v>
      </c>
      <c r="D43" s="220" t="s">
        <v>233</v>
      </c>
      <c r="E43" s="151">
        <v>5</v>
      </c>
      <c r="F43" s="151">
        <v>5</v>
      </c>
      <c r="H43" s="151">
        <v>0.22</v>
      </c>
      <c r="I43" s="151">
        <v>0.31</v>
      </c>
      <c r="J43" s="151">
        <v>0.6</v>
      </c>
      <c r="K43" s="151">
        <v>13.95</v>
      </c>
      <c r="L43" s="47">
        <v>214.5</v>
      </c>
      <c r="M43" s="152">
        <f>L43*E43/1000</f>
        <v>1.0725</v>
      </c>
    </row>
    <row r="44" spans="1:13" ht="45.75" customHeight="1">
      <c r="A44" s="460"/>
      <c r="B44" s="455"/>
      <c r="C44" s="455"/>
      <c r="D44" s="220" t="s">
        <v>225</v>
      </c>
      <c r="E44" s="151">
        <v>4</v>
      </c>
      <c r="F44" s="151">
        <v>4</v>
      </c>
      <c r="G44" s="151">
        <v>0.053</v>
      </c>
      <c r="I44" s="151">
        <v>1.96</v>
      </c>
      <c r="J44" s="151">
        <v>0.45</v>
      </c>
      <c r="K44" s="151">
        <v>8.28</v>
      </c>
      <c r="L44" s="47">
        <v>203.5</v>
      </c>
      <c r="M44" s="152">
        <f>L44*E44/1000</f>
        <v>0.814</v>
      </c>
    </row>
    <row r="45" spans="1:13" ht="45.75" customHeight="1">
      <c r="A45" s="460"/>
      <c r="B45" s="455"/>
      <c r="C45" s="455"/>
      <c r="D45" s="220" t="s">
        <v>13</v>
      </c>
      <c r="E45" s="22">
        <v>8</v>
      </c>
      <c r="F45" s="22">
        <v>8</v>
      </c>
      <c r="G45" s="22"/>
      <c r="H45" s="22"/>
      <c r="I45" s="22">
        <v>9.5</v>
      </c>
      <c r="J45" s="22"/>
      <c r="K45" s="22">
        <v>39</v>
      </c>
      <c r="L45" s="47">
        <v>47.95</v>
      </c>
      <c r="M45" s="152">
        <f>L45*E45/1000</f>
        <v>0.3836</v>
      </c>
    </row>
    <row r="46" spans="1:13" ht="45.75" customHeight="1">
      <c r="A46" s="498"/>
      <c r="B46" s="498"/>
      <c r="C46" s="498"/>
      <c r="D46" s="498"/>
      <c r="E46" s="498"/>
      <c r="F46" s="498"/>
      <c r="G46" s="46"/>
      <c r="H46" s="46"/>
      <c r="I46" s="46">
        <f>SUM(I43:I45)</f>
        <v>11.77</v>
      </c>
      <c r="J46" s="46">
        <f>SUM(J43:J45)</f>
        <v>1.05</v>
      </c>
      <c r="K46" s="46">
        <f>SUM(K43:K45)</f>
        <v>61.23</v>
      </c>
      <c r="L46" s="46"/>
      <c r="M46" s="149">
        <f>SUM(M43:M45)</f>
        <v>2.2701</v>
      </c>
    </row>
    <row r="47" spans="1:13" ht="45.75" customHeight="1">
      <c r="A47" s="128" t="s">
        <v>43</v>
      </c>
      <c r="B47" s="46">
        <v>25</v>
      </c>
      <c r="D47" s="130" t="s">
        <v>24</v>
      </c>
      <c r="E47" s="47">
        <v>25</v>
      </c>
      <c r="F47" s="47">
        <v>25</v>
      </c>
      <c r="G47" s="47">
        <v>1.3</v>
      </c>
      <c r="H47" s="47">
        <v>0.3</v>
      </c>
      <c r="I47" s="47">
        <v>11.07</v>
      </c>
      <c r="J47" s="47"/>
      <c r="K47" s="47">
        <v>53.5</v>
      </c>
      <c r="L47" s="47">
        <v>53.16</v>
      </c>
      <c r="M47" s="153">
        <f>L47*E47/1000</f>
        <v>1.329</v>
      </c>
    </row>
    <row r="48" spans="1:13" ht="45.75" customHeight="1">
      <c r="A48" s="499" t="s">
        <v>28</v>
      </c>
      <c r="B48" s="499"/>
      <c r="C48" s="499"/>
      <c r="D48" s="499"/>
      <c r="E48" s="499"/>
      <c r="F48" s="499"/>
      <c r="G48" s="350">
        <f>G26+G33+G42+G46+G47</f>
        <v>35.239999999999995</v>
      </c>
      <c r="H48" s="350">
        <f>H26+H33+H42+H46+H47</f>
        <v>14.200000000000001</v>
      </c>
      <c r="I48" s="350">
        <f>I26+I33+I42+I46+I47</f>
        <v>63.65</v>
      </c>
      <c r="J48" s="350">
        <f>J26+J33+J42+J46+J47</f>
        <v>1.1800000000000002</v>
      </c>
      <c r="K48" s="350">
        <f>K26+K33+K42+K46+K47</f>
        <v>498.2800000000001</v>
      </c>
      <c r="L48" s="350"/>
      <c r="M48" s="292">
        <f>M33+M42+M46+M47</f>
        <v>53.909929999999996</v>
      </c>
    </row>
    <row r="49" spans="1:13" ht="45.75" customHeight="1">
      <c r="A49" s="437" t="s">
        <v>25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6"/>
      <c r="M49" s="152"/>
    </row>
    <row r="50" spans="1:13" ht="45.75" customHeight="1">
      <c r="A50" s="464" t="s">
        <v>316</v>
      </c>
      <c r="B50" s="464">
        <v>90</v>
      </c>
      <c r="C50" s="439">
        <v>97</v>
      </c>
      <c r="D50" s="130" t="s">
        <v>240</v>
      </c>
      <c r="E50" s="47">
        <v>44</v>
      </c>
      <c r="F50" s="47">
        <v>44</v>
      </c>
      <c r="G50" s="133">
        <v>15.7</v>
      </c>
      <c r="H50" s="133">
        <v>8.46</v>
      </c>
      <c r="I50" s="133">
        <v>3.76</v>
      </c>
      <c r="J50" s="133">
        <v>0.47</v>
      </c>
      <c r="K50" s="133">
        <v>149</v>
      </c>
      <c r="L50" s="151">
        <v>198</v>
      </c>
      <c r="M50" s="152">
        <f>L50*E50/1000</f>
        <v>8.712</v>
      </c>
    </row>
    <row r="51" spans="1:13" ht="45.75" customHeight="1">
      <c r="A51" s="465"/>
      <c r="B51" s="465"/>
      <c r="C51" s="439"/>
      <c r="D51" s="130" t="s">
        <v>26</v>
      </c>
      <c r="E51" s="47">
        <v>17</v>
      </c>
      <c r="F51" s="47">
        <v>17</v>
      </c>
      <c r="G51" s="47">
        <v>0.11</v>
      </c>
      <c r="H51" s="47"/>
      <c r="I51" s="47">
        <v>14.6</v>
      </c>
      <c r="J51" s="47"/>
      <c r="K51" s="47">
        <v>54.7</v>
      </c>
      <c r="L51" s="151">
        <v>32.9</v>
      </c>
      <c r="M51" s="152">
        <f>L51*E51/1000</f>
        <v>0.5592999999999999</v>
      </c>
    </row>
    <row r="52" spans="1:13" ht="45.75" customHeight="1">
      <c r="A52" s="465"/>
      <c r="B52" s="465"/>
      <c r="C52" s="439"/>
      <c r="D52" s="130" t="s">
        <v>326</v>
      </c>
      <c r="E52" s="417">
        <v>14</v>
      </c>
      <c r="F52" s="133">
        <v>12.18</v>
      </c>
      <c r="G52" s="23">
        <v>0.38</v>
      </c>
      <c r="H52" s="23">
        <v>0.3</v>
      </c>
      <c r="I52" s="23">
        <v>0.02</v>
      </c>
      <c r="J52" s="23"/>
      <c r="K52" s="23">
        <v>4.1</v>
      </c>
      <c r="L52" s="151">
        <v>165</v>
      </c>
      <c r="M52" s="152">
        <f>L52*F52/1000</f>
        <v>2.0097</v>
      </c>
    </row>
    <row r="53" spans="1:13" ht="45.75" customHeight="1">
      <c r="A53" s="465"/>
      <c r="B53" s="465"/>
      <c r="C53" s="439"/>
      <c r="D53" s="217" t="s">
        <v>13</v>
      </c>
      <c r="E53" s="47">
        <v>13</v>
      </c>
      <c r="F53" s="47">
        <v>13</v>
      </c>
      <c r="G53" s="23"/>
      <c r="H53" s="23"/>
      <c r="I53" s="23">
        <v>6.99</v>
      </c>
      <c r="J53" s="23"/>
      <c r="K53" s="23">
        <v>26.5</v>
      </c>
      <c r="L53" s="151">
        <v>47.95</v>
      </c>
      <c r="M53" s="152">
        <f>L53*E53/1000</f>
        <v>0.6233500000000001</v>
      </c>
    </row>
    <row r="54" spans="1:13" ht="45.75" customHeight="1">
      <c r="A54" s="466"/>
      <c r="B54" s="466"/>
      <c r="C54" s="439"/>
      <c r="D54" s="130" t="s">
        <v>11</v>
      </c>
      <c r="E54" s="47">
        <v>9</v>
      </c>
      <c r="F54" s="47">
        <v>9</v>
      </c>
      <c r="G54" s="23">
        <v>0.015</v>
      </c>
      <c r="H54" s="23">
        <v>2.48</v>
      </c>
      <c r="I54" s="23">
        <v>0.03</v>
      </c>
      <c r="J54" s="23"/>
      <c r="K54" s="23">
        <v>22.5</v>
      </c>
      <c r="L54" s="151">
        <v>429</v>
      </c>
      <c r="M54" s="152">
        <f>L54*E54/1000</f>
        <v>3.861</v>
      </c>
    </row>
    <row r="55" spans="1:13" ht="45.75" customHeight="1">
      <c r="A55" s="498"/>
      <c r="B55" s="498"/>
      <c r="C55" s="498"/>
      <c r="D55" s="498"/>
      <c r="E55" s="498"/>
      <c r="F55" s="498"/>
      <c r="G55" s="46">
        <f>SUM(G50:G54)</f>
        <v>16.205</v>
      </c>
      <c r="H55" s="46">
        <f>SUM(H50:H54)</f>
        <v>11.240000000000002</v>
      </c>
      <c r="I55" s="46">
        <f>SUM(I50:I54)</f>
        <v>25.4</v>
      </c>
      <c r="J55" s="46">
        <f>SUM(J50:J54)</f>
        <v>0.47</v>
      </c>
      <c r="K55" s="46">
        <f>SUM(K50:K54)</f>
        <v>256.79999999999995</v>
      </c>
      <c r="L55" s="46"/>
      <c r="M55" s="149">
        <f>SUM(M50:M54)</f>
        <v>15.765350000000002</v>
      </c>
    </row>
    <row r="56" spans="1:13" ht="45.75" customHeight="1">
      <c r="A56" s="464" t="s">
        <v>305</v>
      </c>
      <c r="B56" s="464" t="s">
        <v>307</v>
      </c>
      <c r="C56" s="464">
        <v>57</v>
      </c>
      <c r="D56" s="49" t="s">
        <v>90</v>
      </c>
      <c r="E56" s="23">
        <v>8</v>
      </c>
      <c r="F56" s="23">
        <v>8</v>
      </c>
      <c r="G56" s="23"/>
      <c r="H56" s="23"/>
      <c r="I56" s="23">
        <v>7.64</v>
      </c>
      <c r="J56" s="23"/>
      <c r="K56" s="23">
        <v>31.2</v>
      </c>
      <c r="L56" s="47">
        <v>47.95</v>
      </c>
      <c r="M56" s="152">
        <f>L56*E56/1000</f>
        <v>0.3836</v>
      </c>
    </row>
    <row r="57" spans="1:13" ht="45.75" customHeight="1">
      <c r="A57" s="465"/>
      <c r="B57" s="465"/>
      <c r="C57" s="465"/>
      <c r="D57" s="49" t="s">
        <v>306</v>
      </c>
      <c r="E57" s="23">
        <v>7</v>
      </c>
      <c r="F57" s="23">
        <v>7</v>
      </c>
      <c r="G57" s="23"/>
      <c r="H57" s="23"/>
      <c r="I57" s="23"/>
      <c r="J57" s="23"/>
      <c r="K57" s="23"/>
      <c r="L57" s="47">
        <v>132</v>
      </c>
      <c r="M57" s="152">
        <f>L57*E57/1000</f>
        <v>0.924</v>
      </c>
    </row>
    <row r="58" spans="1:13" ht="45.75" customHeight="1">
      <c r="A58" s="466"/>
      <c r="B58" s="466"/>
      <c r="C58" s="466"/>
      <c r="D58" s="37" t="s">
        <v>108</v>
      </c>
      <c r="E58" s="23">
        <v>1</v>
      </c>
      <c r="F58" s="23">
        <v>1</v>
      </c>
      <c r="G58" s="22"/>
      <c r="H58" s="22"/>
      <c r="I58" s="22"/>
      <c r="J58" s="22"/>
      <c r="K58" s="22"/>
      <c r="L58" s="22">
        <v>506</v>
      </c>
      <c r="M58" s="152">
        <f>L58*E58/1000</f>
        <v>0.506</v>
      </c>
    </row>
    <row r="59" spans="1:24" ht="45.75" customHeight="1">
      <c r="A59" s="483"/>
      <c r="B59" s="484"/>
      <c r="C59" s="484"/>
      <c r="D59" s="484"/>
      <c r="E59" s="484"/>
      <c r="F59" s="484"/>
      <c r="G59" s="484"/>
      <c r="H59" s="485"/>
      <c r="I59" s="27">
        <f>SUM(I56:I58)</f>
        <v>7.64</v>
      </c>
      <c r="J59" s="27"/>
      <c r="K59" s="27">
        <f>SUM(K56:K58)</f>
        <v>31.2</v>
      </c>
      <c r="L59" s="46"/>
      <c r="M59" s="149">
        <f>SUM(M56:M58)</f>
        <v>1.8136</v>
      </c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13" ht="45.75" customHeight="1">
      <c r="A60" s="499" t="s">
        <v>30</v>
      </c>
      <c r="B60" s="499"/>
      <c r="C60" s="499"/>
      <c r="D60" s="499"/>
      <c r="E60" s="499"/>
      <c r="F60" s="499"/>
      <c r="G60" s="350">
        <f>G55+G59+H68</f>
        <v>16.205</v>
      </c>
      <c r="H60" s="350">
        <f>H55+H59+I68</f>
        <v>11.240000000000002</v>
      </c>
      <c r="I60" s="350">
        <f>I55+I59+J68</f>
        <v>33.04</v>
      </c>
      <c r="J60" s="350">
        <f>J55+J59+L68</f>
        <v>0.47</v>
      </c>
      <c r="K60" s="350">
        <f>K55+K59+M68</f>
        <v>287.99999999999994</v>
      </c>
      <c r="L60" s="350"/>
      <c r="M60" s="292">
        <f>M55+M59+O68</f>
        <v>17.578950000000003</v>
      </c>
    </row>
    <row r="61" spans="1:13" ht="45.75" customHeight="1">
      <c r="A61" s="503" t="s">
        <v>31</v>
      </c>
      <c r="B61" s="503"/>
      <c r="C61" s="503"/>
      <c r="D61" s="503"/>
      <c r="E61" s="503"/>
      <c r="F61" s="503"/>
      <c r="G61" s="349">
        <f>G16+G48+G60</f>
        <v>65.225</v>
      </c>
      <c r="H61" s="416">
        <f>H16+H48+H60</f>
        <v>43.67</v>
      </c>
      <c r="I61" s="416">
        <f>I16+I48+I60</f>
        <v>126.24000000000001</v>
      </c>
      <c r="J61" s="416">
        <f>J16+J48+J60</f>
        <v>4.25</v>
      </c>
      <c r="K61" s="416">
        <f>K16+K48+K60</f>
        <v>1125.93</v>
      </c>
      <c r="L61" s="349"/>
      <c r="M61" s="291">
        <f>M16+M19+M48+M60</f>
        <v>104.18898</v>
      </c>
    </row>
    <row r="62" spans="4:12" ht="35.25">
      <c r="D62" s="130"/>
      <c r="E62" s="47"/>
      <c r="F62" s="47"/>
      <c r="G62" s="47"/>
      <c r="H62" s="47"/>
      <c r="I62" s="47"/>
      <c r="J62" s="47"/>
      <c r="K62" s="47"/>
      <c r="L62" s="47"/>
    </row>
    <row r="63" spans="4:12" ht="35.25">
      <c r="D63" s="130"/>
      <c r="E63" s="47"/>
      <c r="F63" s="47"/>
      <c r="G63" s="47"/>
      <c r="H63" s="47"/>
      <c r="I63" s="47"/>
      <c r="J63" s="47"/>
      <c r="K63" s="47"/>
      <c r="L63" s="47"/>
    </row>
  </sheetData>
  <sheetProtection/>
  <mergeCells count="38">
    <mergeCell ref="A7:F7"/>
    <mergeCell ref="A19:F19"/>
    <mergeCell ref="A21:A25"/>
    <mergeCell ref="B43:B45"/>
    <mergeCell ref="A11:F11"/>
    <mergeCell ref="A15:F15"/>
    <mergeCell ref="B8:B10"/>
    <mergeCell ref="A8:A10"/>
    <mergeCell ref="A12:A14"/>
    <mergeCell ref="B12:B14"/>
    <mergeCell ref="A50:A54"/>
    <mergeCell ref="B50:B54"/>
    <mergeCell ref="B27:B32"/>
    <mergeCell ref="A42:F42"/>
    <mergeCell ref="C43:C45"/>
    <mergeCell ref="B21:B25"/>
    <mergeCell ref="A27:A32"/>
    <mergeCell ref="A34:A40"/>
    <mergeCell ref="C12:C14"/>
    <mergeCell ref="A20:M20"/>
    <mergeCell ref="A56:A58"/>
    <mergeCell ref="A48:F48"/>
    <mergeCell ref="C27:C32"/>
    <mergeCell ref="A26:F26"/>
    <mergeCell ref="A17:M17"/>
    <mergeCell ref="A55:F55"/>
    <mergeCell ref="A46:F46"/>
    <mergeCell ref="A33:F33"/>
    <mergeCell ref="B56:B58"/>
    <mergeCell ref="A59:H59"/>
    <mergeCell ref="A16:F16"/>
    <mergeCell ref="C8:C10"/>
    <mergeCell ref="A61:F61"/>
    <mergeCell ref="A43:A45"/>
    <mergeCell ref="A60:F60"/>
    <mergeCell ref="A49:K49"/>
    <mergeCell ref="C56:C58"/>
    <mergeCell ref="C50:C54"/>
  </mergeCells>
  <printOptions/>
  <pageMargins left="0.7" right="0.7" top="0.75" bottom="0.75" header="0.3" footer="0.3"/>
  <pageSetup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44" zoomScaleNormal="86" zoomScaleSheetLayoutView="44" zoomScalePageLayoutView="0" workbookViewId="0" topLeftCell="A31">
      <selection activeCell="M20" sqref="M20"/>
    </sheetView>
  </sheetViews>
  <sheetFormatPr defaultColWidth="9.140625" defaultRowHeight="15"/>
  <cols>
    <col min="1" max="1" width="51.421875" style="28" customWidth="1"/>
    <col min="2" max="2" width="22.00390625" style="28" customWidth="1"/>
    <col min="3" max="3" width="31.140625" style="28" customWidth="1"/>
    <col min="4" max="4" width="49.57421875" style="28" customWidth="1"/>
    <col min="5" max="5" width="19.7109375" style="24" customWidth="1"/>
    <col min="6" max="6" width="22.28125" style="24" customWidth="1"/>
    <col min="7" max="7" width="20.8515625" style="24" customWidth="1"/>
    <col min="8" max="10" width="19.7109375" style="24" customWidth="1"/>
    <col min="11" max="11" width="30.28125" style="24" customWidth="1"/>
    <col min="12" max="12" width="22.8515625" style="24" customWidth="1"/>
    <col min="13" max="13" width="20.140625" style="28" customWidth="1"/>
  </cols>
  <sheetData>
    <row r="1" spans="1:13" ht="35.25">
      <c r="A1" s="142"/>
      <c r="B1" s="138"/>
      <c r="C1" s="138"/>
      <c r="D1" s="143" t="s">
        <v>136</v>
      </c>
      <c r="E1" s="64"/>
      <c r="F1" s="64"/>
      <c r="G1" s="64"/>
      <c r="H1" s="64"/>
      <c r="I1" s="64"/>
      <c r="J1" s="64"/>
      <c r="K1" s="71" t="s">
        <v>338</v>
      </c>
      <c r="L1" s="71"/>
      <c r="M1" s="139"/>
    </row>
    <row r="2" spans="1:13" ht="35.25">
      <c r="A2" s="142"/>
      <c r="B2" s="137"/>
      <c r="C2" s="137"/>
      <c r="D2" s="64" t="s">
        <v>150</v>
      </c>
      <c r="E2" s="64"/>
      <c r="F2" s="64"/>
      <c r="G2" s="64"/>
      <c r="H2" s="64"/>
      <c r="I2" s="64"/>
      <c r="J2" s="64"/>
      <c r="K2" s="64"/>
      <c r="L2" s="64"/>
      <c r="M2" s="139"/>
    </row>
    <row r="3" spans="1:13" ht="111" customHeight="1">
      <c r="A3" s="46" t="s">
        <v>0</v>
      </c>
      <c r="B3" s="46" t="s">
        <v>1</v>
      </c>
      <c r="C3" s="36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46" t="s">
        <v>205</v>
      </c>
    </row>
    <row r="4" spans="1:12" ht="39.75" customHeight="1">
      <c r="A4" s="451" t="s">
        <v>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7"/>
    </row>
    <row r="5" spans="1:13" ht="39.75" customHeight="1">
      <c r="A5" s="451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23"/>
      <c r="M5" s="147"/>
    </row>
    <row r="6" spans="1:13" ht="39.75" customHeight="1">
      <c r="A6" s="436" t="s">
        <v>63</v>
      </c>
      <c r="B6" s="439">
        <v>150</v>
      </c>
      <c r="C6" s="439">
        <v>29</v>
      </c>
      <c r="D6" s="41" t="s">
        <v>170</v>
      </c>
      <c r="E6" s="23">
        <v>30</v>
      </c>
      <c r="F6" s="23">
        <v>30</v>
      </c>
      <c r="G6" s="23">
        <v>3.15</v>
      </c>
      <c r="H6" s="23">
        <v>3.39</v>
      </c>
      <c r="I6" s="23">
        <v>0.3</v>
      </c>
      <c r="J6" s="23"/>
      <c r="K6" s="23">
        <v>93.85</v>
      </c>
      <c r="L6" s="23">
        <v>26.4</v>
      </c>
      <c r="M6" s="147">
        <f>L6*E6/1000</f>
        <v>0.792</v>
      </c>
    </row>
    <row r="7" spans="1:13" ht="39.75" customHeight="1">
      <c r="A7" s="436"/>
      <c r="B7" s="439"/>
      <c r="C7" s="439"/>
      <c r="D7" s="41" t="s">
        <v>11</v>
      </c>
      <c r="E7" s="22">
        <v>5</v>
      </c>
      <c r="F7" s="22">
        <v>5</v>
      </c>
      <c r="G7" s="22">
        <v>0.02</v>
      </c>
      <c r="H7" s="22">
        <v>3.92</v>
      </c>
      <c r="I7" s="22">
        <v>0.02</v>
      </c>
      <c r="J7" s="22"/>
      <c r="K7" s="22">
        <v>36.7</v>
      </c>
      <c r="L7" s="22">
        <v>429</v>
      </c>
      <c r="M7" s="147">
        <f>L7*E7/1000</f>
        <v>2.145</v>
      </c>
    </row>
    <row r="8" spans="1:13" ht="39.75" customHeight="1">
      <c r="A8" s="478"/>
      <c r="B8" s="479"/>
      <c r="C8" s="480"/>
      <c r="D8" s="41" t="s">
        <v>90</v>
      </c>
      <c r="E8" s="22">
        <v>8</v>
      </c>
      <c r="F8" s="22">
        <v>8</v>
      </c>
      <c r="G8" s="22"/>
      <c r="H8" s="22"/>
      <c r="I8" s="22">
        <v>7.64</v>
      </c>
      <c r="J8" s="22"/>
      <c r="K8" s="22">
        <v>31.2</v>
      </c>
      <c r="L8" s="22">
        <v>47.95</v>
      </c>
      <c r="M8" s="147">
        <f>L8*E8/1000</f>
        <v>0.3836</v>
      </c>
    </row>
    <row r="9" spans="1:13" ht="39.75" customHeight="1">
      <c r="A9" s="433"/>
      <c r="B9" s="433"/>
      <c r="C9" s="433"/>
      <c r="D9" s="433"/>
      <c r="E9" s="433"/>
      <c r="F9" s="433"/>
      <c r="G9" s="27">
        <f>SUM(G6:G7)</f>
        <v>3.17</v>
      </c>
      <c r="H9" s="27">
        <f>SUM(H6:H7)</f>
        <v>7.3100000000000005</v>
      </c>
      <c r="I9" s="27">
        <f>SUM(I6:I7)</f>
        <v>0.32</v>
      </c>
      <c r="J9" s="27"/>
      <c r="K9" s="27">
        <f>SUM(K6:K7)</f>
        <v>130.55</v>
      </c>
      <c r="L9" s="27"/>
      <c r="M9" s="145">
        <f>SUM(M6:M8)</f>
        <v>3.3206</v>
      </c>
    </row>
    <row r="10" spans="1:13" ht="36" customHeight="1">
      <c r="A10" s="440" t="s">
        <v>99</v>
      </c>
      <c r="B10" s="452" t="s">
        <v>231</v>
      </c>
      <c r="C10" s="452"/>
      <c r="D10" s="37" t="s">
        <v>45</v>
      </c>
      <c r="E10" s="22">
        <v>35</v>
      </c>
      <c r="F10" s="22">
        <v>35</v>
      </c>
      <c r="G10" s="22">
        <v>2.49</v>
      </c>
      <c r="H10" s="22">
        <v>0.39</v>
      </c>
      <c r="I10" s="22">
        <v>16.24</v>
      </c>
      <c r="J10" s="22"/>
      <c r="K10" s="22">
        <v>80.15</v>
      </c>
      <c r="L10" s="28">
        <v>60.18</v>
      </c>
      <c r="M10" s="147">
        <f>L10*E10/1000</f>
        <v>2.1063</v>
      </c>
    </row>
    <row r="11" spans="1:13" ht="39.75" customHeight="1" hidden="1" thickBot="1">
      <c r="A11" s="440"/>
      <c r="B11" s="452"/>
      <c r="C11" s="452"/>
      <c r="D11" s="37"/>
      <c r="E11" s="22"/>
      <c r="F11" s="22"/>
      <c r="G11" s="22"/>
      <c r="H11" s="22"/>
      <c r="I11" s="22"/>
      <c r="J11" s="22"/>
      <c r="K11" s="22"/>
      <c r="L11" s="23"/>
      <c r="M11" s="147">
        <f>L11*E11/1000</f>
        <v>0</v>
      </c>
    </row>
    <row r="12" spans="1:13" ht="39.75" customHeight="1">
      <c r="A12" s="456"/>
      <c r="B12" s="451"/>
      <c r="C12" s="452"/>
      <c r="D12" s="37" t="s">
        <v>97</v>
      </c>
      <c r="E12" s="22">
        <v>8</v>
      </c>
      <c r="F12" s="22">
        <v>8</v>
      </c>
      <c r="G12" s="22">
        <v>0.03</v>
      </c>
      <c r="H12" s="22">
        <v>6.28</v>
      </c>
      <c r="I12" s="22">
        <v>0.04</v>
      </c>
      <c r="J12" s="22"/>
      <c r="K12" s="22">
        <v>58.72</v>
      </c>
      <c r="L12" s="28">
        <v>429</v>
      </c>
      <c r="M12" s="147">
        <f>L12*E12/1000</f>
        <v>3.432</v>
      </c>
    </row>
    <row r="13" spans="1:13" ht="39.75" customHeight="1">
      <c r="A13" s="474"/>
      <c r="B13" s="474"/>
      <c r="C13" s="474"/>
      <c r="D13" s="474"/>
      <c r="E13" s="474"/>
      <c r="F13" s="474"/>
      <c r="G13" s="27">
        <f>SUM(G10:G12)</f>
        <v>2.52</v>
      </c>
      <c r="H13" s="27">
        <f>SUM(H10:H12)</f>
        <v>6.67</v>
      </c>
      <c r="I13" s="27">
        <f>SUM(I10:I12)</f>
        <v>16.279999999999998</v>
      </c>
      <c r="J13" s="27"/>
      <c r="K13" s="27">
        <f>SUM(K10:K12)</f>
        <v>138.87</v>
      </c>
      <c r="L13" s="27"/>
      <c r="M13" s="145">
        <f>SUM(M10:M12)</f>
        <v>5.5383</v>
      </c>
    </row>
    <row r="14" spans="1:13" ht="39.75" customHeight="1">
      <c r="A14" s="440" t="s">
        <v>131</v>
      </c>
      <c r="B14" s="439">
        <v>200</v>
      </c>
      <c r="C14" s="468">
        <v>57</v>
      </c>
      <c r="D14" s="49" t="s">
        <v>90</v>
      </c>
      <c r="E14" s="22">
        <v>12</v>
      </c>
      <c r="F14" s="22">
        <v>12</v>
      </c>
      <c r="G14" s="22"/>
      <c r="H14" s="22"/>
      <c r="I14" s="22">
        <v>11.4</v>
      </c>
      <c r="J14" s="22"/>
      <c r="K14" s="22">
        <v>46.8</v>
      </c>
      <c r="L14" s="23">
        <v>47.95</v>
      </c>
      <c r="M14" s="146">
        <f>L14*E14/1000</f>
        <v>0.5754000000000001</v>
      </c>
    </row>
    <row r="15" spans="1:13" ht="39.75" customHeight="1">
      <c r="A15" s="434"/>
      <c r="B15" s="433"/>
      <c r="C15" s="470"/>
      <c r="D15" s="37" t="s">
        <v>108</v>
      </c>
      <c r="E15" s="23">
        <v>1</v>
      </c>
      <c r="F15" s="23">
        <v>1</v>
      </c>
      <c r="G15" s="22"/>
      <c r="H15" s="22"/>
      <c r="I15" s="22"/>
      <c r="J15" s="22"/>
      <c r="K15" s="22"/>
      <c r="L15" s="23">
        <v>506</v>
      </c>
      <c r="M15" s="146">
        <f>L15*E15/1000</f>
        <v>0.506</v>
      </c>
    </row>
    <row r="16" spans="1:13" ht="39.75" customHeight="1">
      <c r="A16" s="433"/>
      <c r="B16" s="433"/>
      <c r="C16" s="433"/>
      <c r="D16" s="433"/>
      <c r="E16" s="433"/>
      <c r="F16" s="433"/>
      <c r="G16" s="27"/>
      <c r="H16" s="27"/>
      <c r="I16" s="27">
        <f>SUM(I14:I15)</f>
        <v>11.4</v>
      </c>
      <c r="J16" s="27"/>
      <c r="K16" s="27">
        <f>SUM(K14:K15)</f>
        <v>46.8</v>
      </c>
      <c r="L16" s="27"/>
      <c r="M16" s="145">
        <f>SUM(M14:M15)</f>
        <v>1.0814000000000001</v>
      </c>
    </row>
    <row r="17" spans="1:13" ht="39.75" customHeight="1">
      <c r="A17" s="435" t="s">
        <v>29</v>
      </c>
      <c r="B17" s="435"/>
      <c r="C17" s="435"/>
      <c r="D17" s="435"/>
      <c r="E17" s="435"/>
      <c r="F17" s="435"/>
      <c r="G17" s="278">
        <f>G9+G13+G16</f>
        <v>5.6899999999999995</v>
      </c>
      <c r="H17" s="278">
        <f>H9+H13+H16</f>
        <v>13.98</v>
      </c>
      <c r="I17" s="278">
        <f>I9+I13+I16</f>
        <v>28</v>
      </c>
      <c r="J17" s="278">
        <f>J9+J13+J16</f>
        <v>0</v>
      </c>
      <c r="K17" s="278">
        <f>K9+K13+K16</f>
        <v>316.22</v>
      </c>
      <c r="L17" s="278"/>
      <c r="M17" s="279">
        <f>M9+M13+M16</f>
        <v>9.9403</v>
      </c>
    </row>
    <row r="18" spans="1:13" ht="39.75" customHeight="1">
      <c r="A18" s="451" t="s">
        <v>14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27"/>
      <c r="M18" s="147"/>
    </row>
    <row r="19" spans="1:13" ht="39.75" customHeight="1">
      <c r="A19" s="75" t="s">
        <v>44</v>
      </c>
      <c r="B19" s="144">
        <v>200</v>
      </c>
      <c r="C19" s="144"/>
      <c r="D19" s="28" t="s">
        <v>15</v>
      </c>
      <c r="E19" s="24">
        <v>200</v>
      </c>
      <c r="F19" s="24">
        <v>200</v>
      </c>
      <c r="I19" s="58">
        <v>14</v>
      </c>
      <c r="J19" s="58">
        <v>4</v>
      </c>
      <c r="K19" s="59">
        <v>56</v>
      </c>
      <c r="L19" s="110">
        <v>69.12</v>
      </c>
      <c r="M19" s="148">
        <f>L19*E19/1000</f>
        <v>13.824</v>
      </c>
    </row>
    <row r="20" spans="1:13" ht="39.75" customHeight="1">
      <c r="A20" s="75" t="s">
        <v>10</v>
      </c>
      <c r="B20" s="144">
        <v>80</v>
      </c>
      <c r="C20" s="144"/>
      <c r="D20" s="28" t="s">
        <v>347</v>
      </c>
      <c r="E20" s="24">
        <v>80</v>
      </c>
      <c r="F20" s="24">
        <v>71</v>
      </c>
      <c r="G20" s="24">
        <v>0.36</v>
      </c>
      <c r="H20" s="24">
        <v>0.32</v>
      </c>
      <c r="I20" s="58">
        <v>7.12</v>
      </c>
      <c r="J20" s="58">
        <v>131</v>
      </c>
      <c r="K20" s="59">
        <v>35.64</v>
      </c>
      <c r="L20" s="110">
        <v>135</v>
      </c>
      <c r="M20" s="148">
        <f>L20*E20/1000</f>
        <v>10.8</v>
      </c>
    </row>
    <row r="21" spans="1:13" ht="39.75" customHeight="1">
      <c r="A21" s="448" t="s">
        <v>300</v>
      </c>
      <c r="B21" s="481"/>
      <c r="C21" s="481"/>
      <c r="D21" s="481"/>
      <c r="E21" s="481"/>
      <c r="F21" s="482"/>
      <c r="G21" s="282">
        <v>0.36</v>
      </c>
      <c r="H21" s="282">
        <v>0.32</v>
      </c>
      <c r="I21" s="283">
        <f>SUM(I19:I20)</f>
        <v>21.12</v>
      </c>
      <c r="J21" s="283">
        <f>SUM(J19:J20)</f>
        <v>135</v>
      </c>
      <c r="K21" s="284">
        <f>SUM(K19:K20)</f>
        <v>91.64</v>
      </c>
      <c r="L21" s="285"/>
      <c r="M21" s="286">
        <f>SUM(M19:M20)</f>
        <v>24.624000000000002</v>
      </c>
    </row>
    <row r="22" spans="1:13" ht="39.75" customHeight="1">
      <c r="A22" s="451" t="s">
        <v>16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27"/>
      <c r="M22" s="147"/>
    </row>
    <row r="23" spans="1:13" ht="2.25" customHeight="1">
      <c r="A23" s="440"/>
      <c r="B23" s="439"/>
      <c r="C23" s="36"/>
      <c r="D23" s="37"/>
      <c r="E23" s="23"/>
      <c r="F23" s="23"/>
      <c r="G23" s="23"/>
      <c r="H23" s="23"/>
      <c r="I23" s="23"/>
      <c r="J23" s="23"/>
      <c r="K23" s="23"/>
      <c r="L23" s="22"/>
      <c r="M23" s="147"/>
    </row>
    <row r="24" spans="1:13" ht="39.75" customHeight="1" hidden="1" thickBot="1">
      <c r="A24" s="467"/>
      <c r="B24" s="467"/>
      <c r="C24" s="62"/>
      <c r="D24" s="37"/>
      <c r="E24" s="22"/>
      <c r="F24" s="22"/>
      <c r="G24" s="22"/>
      <c r="H24" s="22"/>
      <c r="I24" s="22"/>
      <c r="J24" s="22"/>
      <c r="K24" s="22"/>
      <c r="L24" s="22"/>
      <c r="M24" s="147"/>
    </row>
    <row r="25" spans="1:13" ht="39.75" customHeight="1" hidden="1" thickBot="1">
      <c r="A25" s="467"/>
      <c r="B25" s="467"/>
      <c r="C25" s="62"/>
      <c r="D25" s="37"/>
      <c r="E25" s="22"/>
      <c r="F25" s="22"/>
      <c r="G25" s="22"/>
      <c r="H25" s="22"/>
      <c r="I25" s="22"/>
      <c r="J25" s="22"/>
      <c r="K25" s="22"/>
      <c r="L25" s="22"/>
      <c r="M25" s="147"/>
    </row>
    <row r="26" spans="1:13" ht="39.75" customHeight="1" hidden="1" thickBot="1">
      <c r="A26" s="467"/>
      <c r="B26" s="467"/>
      <c r="C26" s="62"/>
      <c r="D26" s="37"/>
      <c r="E26" s="22"/>
      <c r="F26" s="22"/>
      <c r="G26" s="22"/>
      <c r="H26" s="22"/>
      <c r="I26" s="22"/>
      <c r="J26" s="22"/>
      <c r="K26" s="22"/>
      <c r="L26" s="22"/>
      <c r="M26" s="147"/>
    </row>
    <row r="27" spans="1:13" ht="39.75" customHeight="1" hidden="1" thickBot="1">
      <c r="A27" s="433"/>
      <c r="B27" s="433"/>
      <c r="C27" s="433"/>
      <c r="D27" s="433"/>
      <c r="E27" s="433"/>
      <c r="F27" s="433"/>
      <c r="G27" s="27">
        <f>SUM(G23:G26)</f>
        <v>0</v>
      </c>
      <c r="H27" s="27">
        <f>SUM(H23:H26)</f>
        <v>0</v>
      </c>
      <c r="I27" s="27">
        <f>SUM(I23:I26)</f>
        <v>0</v>
      </c>
      <c r="J27" s="27">
        <f>SUM(J23:J26)</f>
        <v>0</v>
      </c>
      <c r="K27" s="27">
        <f>SUM(K23:K26)</f>
        <v>0</v>
      </c>
      <c r="L27" s="27"/>
      <c r="M27" s="145">
        <f>SUM(M23:M26)</f>
        <v>0</v>
      </c>
    </row>
    <row r="28" spans="1:13" ht="39.75" customHeight="1">
      <c r="A28" s="464" t="s">
        <v>195</v>
      </c>
      <c r="B28" s="443">
        <v>200</v>
      </c>
      <c r="C28" s="443">
        <v>30</v>
      </c>
      <c r="D28" s="41" t="s">
        <v>42</v>
      </c>
      <c r="E28" s="23">
        <v>12</v>
      </c>
      <c r="F28" s="23">
        <v>12</v>
      </c>
      <c r="G28" s="23">
        <v>2.42</v>
      </c>
      <c r="H28" s="23">
        <v>0.12</v>
      </c>
      <c r="I28" s="23"/>
      <c r="J28" s="23"/>
      <c r="K28" s="23">
        <v>12.72</v>
      </c>
      <c r="L28" s="24">
        <v>429</v>
      </c>
      <c r="M28" s="147">
        <f>L28*E28/1000</f>
        <v>5.148</v>
      </c>
    </row>
    <row r="29" spans="1:13" ht="39.75" customHeight="1">
      <c r="A29" s="465"/>
      <c r="B29" s="444"/>
      <c r="C29" s="444"/>
      <c r="D29" s="41" t="s">
        <v>19</v>
      </c>
      <c r="E29" s="23">
        <v>60</v>
      </c>
      <c r="F29" s="23">
        <v>42</v>
      </c>
      <c r="G29" s="23">
        <v>0.84</v>
      </c>
      <c r="H29" s="23">
        <v>0.21</v>
      </c>
      <c r="I29" s="23">
        <v>6.91</v>
      </c>
      <c r="J29" s="23">
        <v>8.64</v>
      </c>
      <c r="K29" s="23">
        <v>33.6</v>
      </c>
      <c r="L29" s="23">
        <v>17.6</v>
      </c>
      <c r="M29" s="147">
        <f>L29*E29/1000</f>
        <v>1.056</v>
      </c>
    </row>
    <row r="30" spans="1:13" ht="39.75" customHeight="1">
      <c r="A30" s="465"/>
      <c r="B30" s="444"/>
      <c r="C30" s="444"/>
      <c r="D30" s="41" t="s">
        <v>20</v>
      </c>
      <c r="E30" s="23">
        <v>10</v>
      </c>
      <c r="F30" s="23">
        <v>8</v>
      </c>
      <c r="G30" s="23">
        <v>0.11</v>
      </c>
      <c r="H30" s="23"/>
      <c r="I30" s="23">
        <v>0.73</v>
      </c>
      <c r="J30" s="23">
        <v>0.84</v>
      </c>
      <c r="K30" s="23">
        <v>3.3</v>
      </c>
      <c r="L30" s="23">
        <v>26.4</v>
      </c>
      <c r="M30" s="147">
        <f>L30*E30/1000</f>
        <v>0.264</v>
      </c>
    </row>
    <row r="31" spans="1:13" ht="39.75" customHeight="1">
      <c r="A31" s="465"/>
      <c r="B31" s="444"/>
      <c r="C31" s="444"/>
      <c r="D31" s="41" t="s">
        <v>165</v>
      </c>
      <c r="E31" s="22">
        <v>25</v>
      </c>
      <c r="F31" s="22">
        <v>25</v>
      </c>
      <c r="G31" s="22">
        <v>4.82</v>
      </c>
      <c r="H31" s="22">
        <v>0.55</v>
      </c>
      <c r="I31" s="22">
        <v>4.95</v>
      </c>
      <c r="J31" s="22"/>
      <c r="K31" s="22">
        <v>75.25</v>
      </c>
      <c r="L31" s="23">
        <v>27.5</v>
      </c>
      <c r="M31" s="147">
        <f>L31*E31/1000</f>
        <v>0.6875</v>
      </c>
    </row>
    <row r="32" spans="1:13" ht="39.75" customHeight="1">
      <c r="A32" s="466"/>
      <c r="B32" s="442"/>
      <c r="C32" s="442"/>
      <c r="D32" s="41" t="s">
        <v>21</v>
      </c>
      <c r="E32" s="23">
        <v>10</v>
      </c>
      <c r="F32" s="23">
        <v>8</v>
      </c>
      <c r="G32" s="23">
        <v>0.02</v>
      </c>
      <c r="H32" s="23"/>
      <c r="I32" s="23">
        <v>0.58</v>
      </c>
      <c r="J32" s="23">
        <v>0.4</v>
      </c>
      <c r="K32" s="23">
        <v>2.7</v>
      </c>
      <c r="L32" s="23">
        <v>22</v>
      </c>
      <c r="M32" s="147">
        <f>L32*E32/1000</f>
        <v>0.22</v>
      </c>
    </row>
    <row r="33" spans="1:13" ht="39.75" customHeight="1">
      <c r="A33" s="433"/>
      <c r="B33" s="433"/>
      <c r="C33" s="433"/>
      <c r="D33" s="433"/>
      <c r="E33" s="433"/>
      <c r="F33" s="433"/>
      <c r="G33" s="27">
        <f>SUM(G28:G32)</f>
        <v>8.209999999999999</v>
      </c>
      <c r="H33" s="27">
        <f>SUM(H28:H32)</f>
        <v>0.88</v>
      </c>
      <c r="I33" s="27">
        <f>SUM(I28:I32)</f>
        <v>13.17</v>
      </c>
      <c r="J33" s="27">
        <f>SUM(J28:J32)</f>
        <v>9.88</v>
      </c>
      <c r="K33" s="60">
        <f>SUM(K28:K32)</f>
        <v>127.57000000000001</v>
      </c>
      <c r="L33" s="60"/>
      <c r="M33" s="145">
        <f>SUM(M28:M32)</f>
        <v>7.3755</v>
      </c>
    </row>
    <row r="34" spans="1:13" ht="39.75" customHeight="1">
      <c r="A34" s="454" t="s">
        <v>70</v>
      </c>
      <c r="B34" s="453">
        <v>150</v>
      </c>
      <c r="C34" s="453">
        <v>46</v>
      </c>
      <c r="D34" s="41" t="s">
        <v>18</v>
      </c>
      <c r="E34" s="61">
        <v>40</v>
      </c>
      <c r="F34" s="23">
        <v>40</v>
      </c>
      <c r="G34" s="23">
        <v>8</v>
      </c>
      <c r="H34" s="23">
        <v>3.9</v>
      </c>
      <c r="I34" s="23"/>
      <c r="J34" s="23"/>
      <c r="K34" s="23">
        <v>68.8</v>
      </c>
      <c r="L34" s="23">
        <v>429</v>
      </c>
      <c r="M34" s="147">
        <f aca="true" t="shared" si="0" ref="M34:M39">L34*E34/1000</f>
        <v>17.16</v>
      </c>
    </row>
    <row r="35" spans="1:13" ht="39.75" customHeight="1">
      <c r="A35" s="454"/>
      <c r="B35" s="452"/>
      <c r="C35" s="452"/>
      <c r="D35" s="41" t="s">
        <v>60</v>
      </c>
      <c r="E35" s="22">
        <v>35</v>
      </c>
      <c r="F35" s="22">
        <v>35</v>
      </c>
      <c r="G35" s="22">
        <v>2.2</v>
      </c>
      <c r="H35" s="22">
        <v>0.31</v>
      </c>
      <c r="I35" s="22">
        <v>24.88</v>
      </c>
      <c r="J35" s="22"/>
      <c r="K35" s="22">
        <v>114.1</v>
      </c>
      <c r="L35" s="23">
        <v>50.05</v>
      </c>
      <c r="M35" s="147">
        <f t="shared" si="0"/>
        <v>1.75175</v>
      </c>
    </row>
    <row r="36" spans="1:13" ht="39.75" customHeight="1">
      <c r="A36" s="454"/>
      <c r="B36" s="452"/>
      <c r="C36" s="452"/>
      <c r="D36" s="41" t="s">
        <v>20</v>
      </c>
      <c r="E36" s="23">
        <v>20</v>
      </c>
      <c r="F36" s="23">
        <v>16</v>
      </c>
      <c r="G36" s="23">
        <v>0.22</v>
      </c>
      <c r="H36" s="23"/>
      <c r="I36" s="23">
        <v>1.46</v>
      </c>
      <c r="J36" s="23">
        <v>1.68</v>
      </c>
      <c r="K36" s="23">
        <v>6.6</v>
      </c>
      <c r="L36" s="23">
        <v>26.4</v>
      </c>
      <c r="M36" s="147">
        <f t="shared" si="0"/>
        <v>0.528</v>
      </c>
    </row>
    <row r="37" spans="1:13" ht="39.75" customHeight="1">
      <c r="A37" s="454"/>
      <c r="B37" s="452"/>
      <c r="C37" s="452"/>
      <c r="D37" s="41" t="s">
        <v>11</v>
      </c>
      <c r="E37" s="23">
        <v>5</v>
      </c>
      <c r="F37" s="23">
        <v>5</v>
      </c>
      <c r="G37" s="23">
        <v>0.02</v>
      </c>
      <c r="H37" s="23">
        <v>3.92</v>
      </c>
      <c r="I37" s="23">
        <v>0.02</v>
      </c>
      <c r="J37" s="23"/>
      <c r="K37" s="23">
        <v>36.7</v>
      </c>
      <c r="L37" s="23">
        <v>429</v>
      </c>
      <c r="M37" s="147">
        <f t="shared" si="0"/>
        <v>2.145</v>
      </c>
    </row>
    <row r="38" spans="1:13" ht="39.75" customHeight="1">
      <c r="A38" s="454"/>
      <c r="B38" s="452"/>
      <c r="C38" s="452"/>
      <c r="D38" s="41" t="s">
        <v>91</v>
      </c>
      <c r="E38" s="23">
        <v>5</v>
      </c>
      <c r="F38" s="23">
        <v>5</v>
      </c>
      <c r="G38" s="23"/>
      <c r="H38" s="23">
        <v>4.69</v>
      </c>
      <c r="I38" s="23"/>
      <c r="J38" s="23"/>
      <c r="K38" s="23">
        <v>43.65</v>
      </c>
      <c r="L38" s="23">
        <v>120</v>
      </c>
      <c r="M38" s="147">
        <f t="shared" si="0"/>
        <v>0.6</v>
      </c>
    </row>
    <row r="39" spans="1:13" ht="39.75" customHeight="1">
      <c r="A39" s="454"/>
      <c r="B39" s="452"/>
      <c r="C39" s="452"/>
      <c r="D39" s="41" t="s">
        <v>21</v>
      </c>
      <c r="E39" s="23">
        <v>30</v>
      </c>
      <c r="F39" s="23">
        <v>24</v>
      </c>
      <c r="G39" s="23">
        <v>0.06</v>
      </c>
      <c r="H39" s="23"/>
      <c r="I39" s="23">
        <v>1.74</v>
      </c>
      <c r="J39" s="23">
        <v>1.2</v>
      </c>
      <c r="K39" s="23">
        <v>8.2</v>
      </c>
      <c r="L39" s="23">
        <v>22</v>
      </c>
      <c r="M39" s="147">
        <f t="shared" si="0"/>
        <v>0.66</v>
      </c>
    </row>
    <row r="40" spans="1:13" s="12" customFormat="1" ht="39.75" customHeight="1">
      <c r="A40" s="454"/>
      <c r="B40" s="452"/>
      <c r="C40" s="452"/>
      <c r="D40" s="57"/>
      <c r="E40" s="27"/>
      <c r="F40" s="27"/>
      <c r="G40" s="27">
        <f>SUM(G34:G39)</f>
        <v>10.5</v>
      </c>
      <c r="H40" s="27">
        <f>SUM(H34:H39)</f>
        <v>12.82</v>
      </c>
      <c r="I40" s="27">
        <f>SUM(I34:I39)</f>
        <v>28.099999999999998</v>
      </c>
      <c r="J40" s="27">
        <f>SUM(J34:J39)</f>
        <v>2.88</v>
      </c>
      <c r="K40" s="27">
        <f>SUM(K34:K39)</f>
        <v>278.04999999999995</v>
      </c>
      <c r="L40" s="27"/>
      <c r="M40" s="145">
        <f>SUM(M34:M39)</f>
        <v>22.84475</v>
      </c>
    </row>
    <row r="41" spans="1:13" ht="39.75" customHeight="1">
      <c r="A41" s="433"/>
      <c r="B41" s="433"/>
      <c r="C41" s="433"/>
      <c r="D41" s="433"/>
      <c r="E41" s="433"/>
      <c r="F41" s="433"/>
      <c r="G41" s="27"/>
      <c r="H41" s="27"/>
      <c r="I41" s="27"/>
      <c r="J41" s="27"/>
      <c r="K41" s="27"/>
      <c r="L41" s="27"/>
      <c r="M41" s="147"/>
    </row>
    <row r="42" spans="1:13" ht="39.75" customHeight="1">
      <c r="A42" s="460" t="s">
        <v>257</v>
      </c>
      <c r="B42" s="455">
        <v>150</v>
      </c>
      <c r="C42" s="455">
        <v>67</v>
      </c>
      <c r="D42" s="28" t="s">
        <v>233</v>
      </c>
      <c r="E42" s="24">
        <v>5</v>
      </c>
      <c r="F42" s="24">
        <v>5</v>
      </c>
      <c r="H42" s="24">
        <v>0.22</v>
      </c>
      <c r="I42" s="24">
        <v>0.31</v>
      </c>
      <c r="J42" s="24">
        <v>0.4</v>
      </c>
      <c r="K42" s="24">
        <v>13.95</v>
      </c>
      <c r="L42" s="23">
        <v>214.5</v>
      </c>
      <c r="M42" s="147">
        <f>L42*E42/1000</f>
        <v>1.0725</v>
      </c>
    </row>
    <row r="43" spans="1:13" ht="39.75" customHeight="1">
      <c r="A43" s="460"/>
      <c r="B43" s="455"/>
      <c r="C43" s="455"/>
      <c r="D43" s="28" t="s">
        <v>225</v>
      </c>
      <c r="E43" s="24">
        <v>4</v>
      </c>
      <c r="F43" s="24">
        <v>4</v>
      </c>
      <c r="G43" s="24">
        <v>0.053</v>
      </c>
      <c r="I43" s="24">
        <v>1.96</v>
      </c>
      <c r="J43" s="24">
        <v>0.36</v>
      </c>
      <c r="K43" s="24">
        <v>8.28</v>
      </c>
      <c r="L43" s="23">
        <v>203.5</v>
      </c>
      <c r="M43" s="147">
        <f>L43*E43/1000</f>
        <v>0.814</v>
      </c>
    </row>
    <row r="44" spans="1:13" ht="39.75" customHeight="1">
      <c r="A44" s="460"/>
      <c r="B44" s="455"/>
      <c r="C44" s="455"/>
      <c r="D44" s="28" t="s">
        <v>13</v>
      </c>
      <c r="E44" s="22">
        <v>12</v>
      </c>
      <c r="F44" s="22">
        <v>12</v>
      </c>
      <c r="G44" s="22"/>
      <c r="H44" s="22"/>
      <c r="I44" s="22">
        <v>11.4</v>
      </c>
      <c r="J44" s="22"/>
      <c r="K44" s="22">
        <v>46.8</v>
      </c>
      <c r="L44" s="23">
        <v>47.95</v>
      </c>
      <c r="M44" s="147">
        <f>L44*E44/1000</f>
        <v>0.5754000000000001</v>
      </c>
    </row>
    <row r="45" spans="1:13" ht="39.75" customHeight="1">
      <c r="A45" s="433"/>
      <c r="B45" s="433"/>
      <c r="C45" s="433"/>
      <c r="D45" s="433"/>
      <c r="E45" s="433"/>
      <c r="F45" s="433"/>
      <c r="G45" s="27"/>
      <c r="H45" s="27"/>
      <c r="I45" s="27">
        <f>SUM(I42:I44)</f>
        <v>13.67</v>
      </c>
      <c r="J45" s="27">
        <f>SUM(J42:J44)</f>
        <v>0.76</v>
      </c>
      <c r="K45" s="27">
        <f>SUM(K42:K44)</f>
        <v>69.03</v>
      </c>
      <c r="L45" s="27"/>
      <c r="M45" s="145">
        <f>SUM(M42:M44)</f>
        <v>2.4619</v>
      </c>
    </row>
    <row r="46" spans="1:13" ht="39.75" customHeight="1">
      <c r="A46" s="57" t="s">
        <v>43</v>
      </c>
      <c r="B46" s="46">
        <v>35</v>
      </c>
      <c r="C46" s="46"/>
      <c r="D46" s="41" t="s">
        <v>24</v>
      </c>
      <c r="E46" s="23">
        <v>35</v>
      </c>
      <c r="F46" s="23">
        <v>35</v>
      </c>
      <c r="G46" s="23">
        <v>1.82</v>
      </c>
      <c r="H46" s="23">
        <v>0.42</v>
      </c>
      <c r="I46" s="23">
        <v>15.48</v>
      </c>
      <c r="J46" s="23"/>
      <c r="K46" s="23">
        <v>74.9</v>
      </c>
      <c r="L46" s="23">
        <v>53.16</v>
      </c>
      <c r="M46" s="148">
        <f>L46*E46/1000</f>
        <v>1.8605999999999998</v>
      </c>
    </row>
    <row r="47" spans="1:13" ht="39.75" customHeight="1">
      <c r="A47" s="435" t="s">
        <v>28</v>
      </c>
      <c r="B47" s="435"/>
      <c r="C47" s="435"/>
      <c r="D47" s="435"/>
      <c r="E47" s="435"/>
      <c r="F47" s="435"/>
      <c r="G47" s="278">
        <f>G27+G33+G41+G45+G40+G46</f>
        <v>20.53</v>
      </c>
      <c r="H47" s="278">
        <f>H27+H33+H41+H45+H40+H46</f>
        <v>14.120000000000001</v>
      </c>
      <c r="I47" s="278">
        <f>I27+I33+I41+I45+I40+I46+I17</f>
        <v>98.42</v>
      </c>
      <c r="J47" s="278">
        <f>J27+J33+J41+J45+J40+J46</f>
        <v>13.52</v>
      </c>
      <c r="K47" s="278">
        <f>K27+K33+K41+K45+K40+K46</f>
        <v>549.55</v>
      </c>
      <c r="L47" s="287"/>
      <c r="M47" s="279">
        <f>M33+M40+M45+M46</f>
        <v>34.54275</v>
      </c>
    </row>
    <row r="48" spans="1:13" ht="39.75" customHeight="1">
      <c r="A48" s="451" t="s">
        <v>25</v>
      </c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27"/>
      <c r="M48" s="147"/>
    </row>
    <row r="49" spans="1:13" ht="39.75" customHeight="1">
      <c r="A49" s="475" t="s">
        <v>69</v>
      </c>
      <c r="B49" s="468">
        <v>200</v>
      </c>
      <c r="C49" s="471">
        <v>47</v>
      </c>
      <c r="D49" s="41" t="s">
        <v>58</v>
      </c>
      <c r="E49" s="23">
        <v>40</v>
      </c>
      <c r="F49" s="23">
        <v>34.8</v>
      </c>
      <c r="G49" s="23">
        <v>5.08</v>
      </c>
      <c r="H49" s="23">
        <v>4</v>
      </c>
      <c r="I49" s="23">
        <v>0.24</v>
      </c>
      <c r="J49" s="23"/>
      <c r="K49" s="23">
        <v>54.64</v>
      </c>
      <c r="L49" s="23">
        <v>165</v>
      </c>
      <c r="M49" s="147">
        <f>L49*E49/1000</f>
        <v>6.6</v>
      </c>
    </row>
    <row r="50" spans="1:13" ht="39.75" customHeight="1">
      <c r="A50" s="476"/>
      <c r="B50" s="469"/>
      <c r="C50" s="472"/>
      <c r="D50" s="41" t="s">
        <v>11</v>
      </c>
      <c r="E50" s="22">
        <v>4</v>
      </c>
      <c r="F50" s="22">
        <v>4</v>
      </c>
      <c r="G50" s="22">
        <v>0.01</v>
      </c>
      <c r="H50" s="22">
        <v>3.14</v>
      </c>
      <c r="I50" s="22">
        <v>0.02</v>
      </c>
      <c r="J50" s="22"/>
      <c r="K50" s="22">
        <v>29.36</v>
      </c>
      <c r="L50" s="23">
        <v>429</v>
      </c>
      <c r="M50" s="147">
        <f>L50*E50/1000</f>
        <v>1.716</v>
      </c>
    </row>
    <row r="51" spans="1:13" ht="39.75" customHeight="1">
      <c r="A51" s="477"/>
      <c r="B51" s="470"/>
      <c r="C51" s="473"/>
      <c r="D51" s="41" t="s">
        <v>23</v>
      </c>
      <c r="E51" s="23">
        <v>100</v>
      </c>
      <c r="F51" s="23">
        <v>100</v>
      </c>
      <c r="G51" s="23">
        <v>2.8</v>
      </c>
      <c r="H51" s="23">
        <v>3.2</v>
      </c>
      <c r="I51" s="23">
        <v>4.7</v>
      </c>
      <c r="J51" s="23">
        <v>1.3</v>
      </c>
      <c r="K51" s="23">
        <v>59</v>
      </c>
      <c r="L51" s="23">
        <v>40.7</v>
      </c>
      <c r="M51" s="147">
        <f>L51*E51/1000</f>
        <v>4.07</v>
      </c>
    </row>
    <row r="52" spans="1:13" ht="39.75" customHeight="1">
      <c r="A52" s="433"/>
      <c r="B52" s="433"/>
      <c r="C52" s="433"/>
      <c r="D52" s="433"/>
      <c r="E52" s="433"/>
      <c r="F52" s="433"/>
      <c r="G52" s="27">
        <f>SUM(G49:G51)</f>
        <v>7.89</v>
      </c>
      <c r="H52" s="27">
        <f>SUM(H49:H51)</f>
        <v>10.34</v>
      </c>
      <c r="I52" s="27">
        <f>SUM(I49:I51)</f>
        <v>4.96</v>
      </c>
      <c r="J52" s="27">
        <f>SUM(J49:J51)</f>
        <v>1.3</v>
      </c>
      <c r="K52" s="27">
        <f>SUM(K49:K51)</f>
        <v>143</v>
      </c>
      <c r="L52" s="27"/>
      <c r="M52" s="145">
        <f>SUM(M49:M51)</f>
        <v>12.386</v>
      </c>
    </row>
    <row r="53" spans="1:13" s="7" customFormat="1" ht="42" customHeight="1">
      <c r="A53" s="26" t="s">
        <v>258</v>
      </c>
      <c r="B53" s="27">
        <v>15</v>
      </c>
      <c r="C53" s="27"/>
      <c r="D53" s="49" t="s">
        <v>259</v>
      </c>
      <c r="E53" s="23">
        <v>15</v>
      </c>
      <c r="F53" s="23">
        <v>15</v>
      </c>
      <c r="G53" s="23">
        <v>0.88</v>
      </c>
      <c r="H53" s="23">
        <v>2.16</v>
      </c>
      <c r="I53" s="23">
        <v>8.04</v>
      </c>
      <c r="J53" s="23"/>
      <c r="K53" s="23">
        <v>55.2</v>
      </c>
      <c r="L53" s="28">
        <v>110</v>
      </c>
      <c r="M53" s="145">
        <f>L53*E53/1000</f>
        <v>1.65</v>
      </c>
    </row>
    <row r="54" spans="1:13" ht="39.75" customHeight="1">
      <c r="A54" s="128" t="s">
        <v>125</v>
      </c>
      <c r="B54" s="46">
        <v>30</v>
      </c>
      <c r="C54" s="46"/>
      <c r="D54" s="130" t="s">
        <v>125</v>
      </c>
      <c r="E54" s="23">
        <v>30</v>
      </c>
      <c r="F54" s="23">
        <v>30</v>
      </c>
      <c r="G54" s="23">
        <v>2.13</v>
      </c>
      <c r="H54" s="23">
        <v>0.33</v>
      </c>
      <c r="I54" s="23">
        <v>13.9</v>
      </c>
      <c r="J54" s="23"/>
      <c r="K54" s="23">
        <v>68.7</v>
      </c>
      <c r="L54" s="28">
        <v>60.18</v>
      </c>
      <c r="M54" s="148">
        <f>L54*E54/1000</f>
        <v>1.8054000000000001</v>
      </c>
    </row>
    <row r="55" spans="1:13" ht="39.75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23"/>
      <c r="M55" s="147"/>
    </row>
    <row r="56" spans="1:13" ht="39.75" customHeight="1">
      <c r="A56" s="440" t="s">
        <v>108</v>
      </c>
      <c r="B56" s="439">
        <v>200</v>
      </c>
      <c r="C56" s="439">
        <v>57</v>
      </c>
      <c r="D56" s="37" t="s">
        <v>36</v>
      </c>
      <c r="E56" s="23">
        <v>1</v>
      </c>
      <c r="F56" s="23">
        <v>1</v>
      </c>
      <c r="G56" s="23"/>
      <c r="H56" s="23"/>
      <c r="I56" s="23"/>
      <c r="J56" s="23"/>
      <c r="K56" s="23"/>
      <c r="L56" s="23">
        <v>506</v>
      </c>
      <c r="M56" s="147">
        <f>L56*E56/1000</f>
        <v>0.506</v>
      </c>
    </row>
    <row r="57" spans="1:13" ht="39.75" customHeight="1">
      <c r="A57" s="467"/>
      <c r="B57" s="467"/>
      <c r="C57" s="439"/>
      <c r="D57" s="37" t="s">
        <v>90</v>
      </c>
      <c r="E57" s="22">
        <v>12</v>
      </c>
      <c r="F57" s="22">
        <v>12</v>
      </c>
      <c r="G57" s="22"/>
      <c r="H57" s="22"/>
      <c r="I57" s="22">
        <v>11.4</v>
      </c>
      <c r="J57" s="22"/>
      <c r="K57" s="22">
        <v>46.8</v>
      </c>
      <c r="L57" s="23">
        <v>47.95</v>
      </c>
      <c r="M57" s="147">
        <f>L57*E57/1000</f>
        <v>0.5754000000000001</v>
      </c>
    </row>
    <row r="58" spans="1:13" ht="43.5" customHeight="1">
      <c r="A58" s="467"/>
      <c r="B58" s="467"/>
      <c r="C58" s="439"/>
      <c r="D58" s="37"/>
      <c r="E58" s="22"/>
      <c r="F58" s="22"/>
      <c r="G58" s="22"/>
      <c r="H58" s="22"/>
      <c r="I58" s="22"/>
      <c r="J58" s="22"/>
      <c r="K58" s="22"/>
      <c r="L58" s="23"/>
      <c r="M58" s="147"/>
    </row>
    <row r="59" spans="1:13" ht="39.75" customHeight="1">
      <c r="A59" s="467"/>
      <c r="B59" s="467"/>
      <c r="C59" s="467"/>
      <c r="D59" s="467"/>
      <c r="E59" s="467"/>
      <c r="F59" s="467"/>
      <c r="G59" s="27">
        <f>SUM(G56:G58)</f>
        <v>0</v>
      </c>
      <c r="H59" s="27">
        <f>SUM(H56:H58)</f>
        <v>0</v>
      </c>
      <c r="I59" s="27">
        <f>SUM(I56:I58)</f>
        <v>11.4</v>
      </c>
      <c r="J59" s="27">
        <f>SUM(J56:J58)</f>
        <v>0</v>
      </c>
      <c r="K59" s="27">
        <f>SUM(K56:K58)</f>
        <v>46.8</v>
      </c>
      <c r="L59" s="27"/>
      <c r="M59" s="145">
        <f>SUM(M56:M58)</f>
        <v>1.0814000000000001</v>
      </c>
    </row>
    <row r="60" spans="1:13" ht="39.75" customHeight="1">
      <c r="A60" s="435" t="s">
        <v>30</v>
      </c>
      <c r="B60" s="435"/>
      <c r="C60" s="435"/>
      <c r="D60" s="435"/>
      <c r="E60" s="435"/>
      <c r="F60" s="435"/>
      <c r="G60" s="278">
        <f>G52+G54+G59+G53</f>
        <v>10.9</v>
      </c>
      <c r="H60" s="278">
        <f>H52+H54+H59+H53</f>
        <v>12.83</v>
      </c>
      <c r="I60" s="278">
        <f>I52+I54+I59+I53</f>
        <v>38.3</v>
      </c>
      <c r="J60" s="278">
        <f>J52+J54+J59+J53</f>
        <v>1.3</v>
      </c>
      <c r="K60" s="278">
        <f>K52+K54+K59+K53</f>
        <v>313.7</v>
      </c>
      <c r="L60" s="278"/>
      <c r="M60" s="279">
        <f>M52+M54+M59+M53</f>
        <v>16.9228</v>
      </c>
    </row>
    <row r="61" spans="1:13" ht="39.75" customHeight="1">
      <c r="A61" s="432" t="s">
        <v>31</v>
      </c>
      <c r="B61" s="432"/>
      <c r="C61" s="432"/>
      <c r="D61" s="432"/>
      <c r="E61" s="432"/>
      <c r="F61" s="432"/>
      <c r="G61" s="280">
        <f>G17+G47+G60</f>
        <v>37.12</v>
      </c>
      <c r="H61" s="280">
        <f>H17+H47+H60</f>
        <v>40.93</v>
      </c>
      <c r="I61" s="280">
        <f>I17+I47+I60</f>
        <v>164.72</v>
      </c>
      <c r="J61" s="280">
        <f>J17+J47+J60</f>
        <v>14.82</v>
      </c>
      <c r="K61" s="280">
        <f>K17+K47+K60</f>
        <v>1179.47</v>
      </c>
      <c r="L61" s="288"/>
      <c r="M61" s="281">
        <f>M17+M21+M47+M60</f>
        <v>86.02985</v>
      </c>
    </row>
    <row r="62" ht="35.25">
      <c r="B62" s="28" t="s">
        <v>32</v>
      </c>
    </row>
    <row r="69" spans="5:12" ht="35.25">
      <c r="E69" s="28"/>
      <c r="F69" s="28"/>
      <c r="G69" s="28"/>
      <c r="H69" s="28"/>
      <c r="I69" s="28"/>
      <c r="J69" s="28"/>
      <c r="K69" s="28"/>
      <c r="L69" s="28"/>
    </row>
    <row r="70" spans="5:12" ht="35.25">
      <c r="E70" s="28"/>
      <c r="F70" s="28"/>
      <c r="G70" s="28"/>
      <c r="H70" s="28"/>
      <c r="I70" s="28"/>
      <c r="J70" s="28"/>
      <c r="K70" s="28"/>
      <c r="L70" s="28"/>
    </row>
    <row r="71" spans="5:12" ht="35.25">
      <c r="E71" s="28"/>
      <c r="F71" s="28"/>
      <c r="G71" s="28"/>
      <c r="H71" s="28"/>
      <c r="I71" s="28"/>
      <c r="J71" s="28"/>
      <c r="K71" s="28"/>
      <c r="L71" s="28"/>
    </row>
    <row r="72" spans="5:12" ht="35.25">
      <c r="E72" s="28"/>
      <c r="F72" s="28"/>
      <c r="G72" s="28"/>
      <c r="H72" s="28"/>
      <c r="I72" s="28"/>
      <c r="J72" s="28"/>
      <c r="K72" s="28"/>
      <c r="L72" s="28"/>
    </row>
    <row r="73" spans="5:12" ht="35.25">
      <c r="E73" s="28"/>
      <c r="F73" s="28"/>
      <c r="G73" s="28"/>
      <c r="H73" s="28"/>
      <c r="I73" s="28"/>
      <c r="J73" s="28"/>
      <c r="K73" s="28"/>
      <c r="L73" s="28"/>
    </row>
    <row r="74" spans="5:12" ht="35.25">
      <c r="E74" s="28"/>
      <c r="F74" s="28"/>
      <c r="G74" s="28"/>
      <c r="H74" s="28"/>
      <c r="I74" s="28"/>
      <c r="J74" s="28"/>
      <c r="K74" s="28"/>
      <c r="L74" s="28"/>
    </row>
    <row r="75" spans="5:12" ht="35.25">
      <c r="E75" s="28"/>
      <c r="F75" s="28"/>
      <c r="G75" s="28"/>
      <c r="H75" s="28"/>
      <c r="I75" s="28"/>
      <c r="J75" s="28"/>
      <c r="K75" s="28"/>
      <c r="L75" s="28"/>
    </row>
    <row r="76" spans="5:12" ht="35.25">
      <c r="E76" s="28"/>
      <c r="F76" s="28"/>
      <c r="G76" s="28"/>
      <c r="H76" s="28"/>
      <c r="I76" s="28"/>
      <c r="J76" s="28"/>
      <c r="K76" s="28"/>
      <c r="L76" s="28"/>
    </row>
    <row r="77" spans="5:12" ht="35.25">
      <c r="E77" s="28"/>
      <c r="F77" s="28"/>
      <c r="G77" s="28"/>
      <c r="H77" s="28"/>
      <c r="I77" s="28"/>
      <c r="J77" s="28"/>
      <c r="K77" s="28"/>
      <c r="L77" s="28"/>
    </row>
    <row r="78" spans="5:12" ht="35.25">
      <c r="E78" s="28"/>
      <c r="F78" s="28"/>
      <c r="G78" s="28"/>
      <c r="H78" s="28"/>
      <c r="I78" s="28"/>
      <c r="J78" s="28"/>
      <c r="K78" s="28"/>
      <c r="L78" s="28"/>
    </row>
    <row r="79" spans="5:12" ht="35.25">
      <c r="E79" s="28"/>
      <c r="F79" s="28"/>
      <c r="G79" s="28"/>
      <c r="H79" s="28"/>
      <c r="I79" s="28"/>
      <c r="J79" s="28"/>
      <c r="K79" s="28"/>
      <c r="L79" s="28"/>
    </row>
    <row r="80" spans="5:12" ht="35.25">
      <c r="E80" s="28"/>
      <c r="F80" s="28"/>
      <c r="G80" s="28"/>
      <c r="H80" s="28"/>
      <c r="I80" s="28"/>
      <c r="J80" s="28"/>
      <c r="K80" s="28"/>
      <c r="L80" s="28"/>
    </row>
    <row r="81" spans="5:12" ht="35.25">
      <c r="E81" s="28"/>
      <c r="F81" s="28"/>
      <c r="G81" s="28"/>
      <c r="H81" s="28"/>
      <c r="I81" s="28"/>
      <c r="J81" s="28"/>
      <c r="K81" s="28"/>
      <c r="L81" s="28"/>
    </row>
    <row r="82" spans="5:12" ht="35.25">
      <c r="E82" s="28"/>
      <c r="F82" s="28"/>
      <c r="G82" s="28"/>
      <c r="H82" s="28"/>
      <c r="I82" s="28"/>
      <c r="J82" s="28"/>
      <c r="K82" s="28"/>
      <c r="L82" s="28"/>
    </row>
    <row r="83" spans="5:12" ht="35.25">
      <c r="E83" s="28"/>
      <c r="F83" s="28"/>
      <c r="G83" s="28"/>
      <c r="H83" s="28"/>
      <c r="I83" s="28"/>
      <c r="J83" s="28"/>
      <c r="K83" s="28"/>
      <c r="L83" s="28"/>
    </row>
    <row r="84" spans="5:12" ht="35.25">
      <c r="E84" s="28"/>
      <c r="F84" s="28"/>
      <c r="G84" s="28"/>
      <c r="H84" s="28"/>
      <c r="I84" s="28"/>
      <c r="J84" s="28"/>
      <c r="K84" s="28"/>
      <c r="L84" s="28"/>
    </row>
  </sheetData>
  <sheetProtection/>
  <mergeCells count="47">
    <mergeCell ref="A27:F27"/>
    <mergeCell ref="A33:F33"/>
    <mergeCell ref="A18:K18"/>
    <mergeCell ref="C28:C32"/>
    <mergeCell ref="A17:F17"/>
    <mergeCell ref="B6:B7"/>
    <mergeCell ref="A9:F9"/>
    <mergeCell ref="B23:B26"/>
    <mergeCell ref="A21:F21"/>
    <mergeCell ref="A22:K22"/>
    <mergeCell ref="A23:A26"/>
    <mergeCell ref="A8:C8"/>
    <mergeCell ref="C10:C12"/>
    <mergeCell ref="B10:B12"/>
    <mergeCell ref="A4:K4"/>
    <mergeCell ref="A14:A15"/>
    <mergeCell ref="B14:B15"/>
    <mergeCell ref="A16:F16"/>
    <mergeCell ref="A6:A7"/>
    <mergeCell ref="A5:K5"/>
    <mergeCell ref="A13:F13"/>
    <mergeCell ref="C6:C7"/>
    <mergeCell ref="C14:C15"/>
    <mergeCell ref="A10:A12"/>
    <mergeCell ref="A61:F61"/>
    <mergeCell ref="A48:K48"/>
    <mergeCell ref="A52:F52"/>
    <mergeCell ref="A59:F59"/>
    <mergeCell ref="A55:K55"/>
    <mergeCell ref="A49:A51"/>
    <mergeCell ref="A60:F60"/>
    <mergeCell ref="A34:A40"/>
    <mergeCell ref="A45:F45"/>
    <mergeCell ref="A28:A32"/>
    <mergeCell ref="B28:B32"/>
    <mergeCell ref="A41:F41"/>
    <mergeCell ref="C42:C44"/>
    <mergeCell ref="B42:B44"/>
    <mergeCell ref="B34:B40"/>
    <mergeCell ref="C34:C40"/>
    <mergeCell ref="A47:F47"/>
    <mergeCell ref="A42:A44"/>
    <mergeCell ref="A56:A58"/>
    <mergeCell ref="B56:B58"/>
    <mergeCell ref="C56:C58"/>
    <mergeCell ref="B49:B51"/>
    <mergeCell ref="C49:C51"/>
  </mergeCells>
  <printOptions/>
  <pageMargins left="0.47" right="0.56" top="0.44" bottom="0.46" header="0.3" footer="0.3"/>
  <pageSetup horizontalDpi="600" verticalDpi="600" orientation="portrait" paperSize="9" scale="2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31" zoomScaleNormal="89" zoomScaleSheetLayoutView="31" zoomScalePageLayoutView="0" workbookViewId="0" topLeftCell="A16">
      <selection activeCell="D29" sqref="A29:IV36"/>
    </sheetView>
  </sheetViews>
  <sheetFormatPr defaultColWidth="9.140625" defaultRowHeight="15"/>
  <cols>
    <col min="1" max="1" width="72.28125" style="57" customWidth="1"/>
    <col min="2" max="2" width="32.421875" style="57" customWidth="1"/>
    <col min="3" max="3" width="34.28125" style="57" customWidth="1"/>
    <col min="4" max="4" width="73.8515625" style="28" customWidth="1"/>
    <col min="5" max="5" width="24.140625" style="24" customWidth="1"/>
    <col min="6" max="6" width="21.28125" style="24" customWidth="1"/>
    <col min="7" max="7" width="20.140625" style="24" customWidth="1"/>
    <col min="8" max="8" width="19.7109375" style="24" customWidth="1"/>
    <col min="9" max="9" width="27.00390625" style="24" customWidth="1"/>
    <col min="10" max="10" width="21.7109375" style="24" customWidth="1"/>
    <col min="11" max="12" width="28.28125" style="24" customWidth="1"/>
    <col min="13" max="13" width="26.57421875" style="28" customWidth="1"/>
  </cols>
  <sheetData>
    <row r="1" spans="1:14" ht="35.25">
      <c r="A1" s="73"/>
      <c r="B1" s="138"/>
      <c r="C1" s="138"/>
      <c r="D1" s="71" t="s">
        <v>139</v>
      </c>
      <c r="E1" s="64"/>
      <c r="F1" s="64"/>
      <c r="G1" s="64"/>
      <c r="H1" s="64"/>
      <c r="I1" s="64"/>
      <c r="J1" s="64"/>
      <c r="K1" s="71" t="s">
        <v>338</v>
      </c>
      <c r="L1" s="71"/>
      <c r="M1" s="139"/>
      <c r="N1" s="4"/>
    </row>
    <row r="2" spans="1:14" ht="35.25">
      <c r="A2" s="73"/>
      <c r="B2" s="138" t="s">
        <v>126</v>
      </c>
      <c r="C2" s="138"/>
      <c r="D2" s="64" t="s">
        <v>155</v>
      </c>
      <c r="E2" s="64"/>
      <c r="F2" s="64"/>
      <c r="G2" s="64"/>
      <c r="H2" s="64"/>
      <c r="I2" s="64"/>
      <c r="J2" s="64"/>
      <c r="K2" s="64"/>
      <c r="L2" s="64"/>
      <c r="M2" s="139"/>
      <c r="N2" s="4"/>
    </row>
    <row r="3" spans="1:13" ht="122.25" customHeight="1">
      <c r="A3" s="46" t="s">
        <v>0</v>
      </c>
      <c r="B3" s="46" t="s">
        <v>1</v>
      </c>
      <c r="C3" s="36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132" t="s">
        <v>205</v>
      </c>
    </row>
    <row r="4" spans="1:12" ht="45.75" customHeight="1">
      <c r="A4" s="451" t="s">
        <v>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7"/>
    </row>
    <row r="5" spans="1:13" ht="45.75" customHeight="1">
      <c r="A5" s="273" t="s">
        <v>69</v>
      </c>
      <c r="B5" s="267">
        <v>200</v>
      </c>
      <c r="C5" s="359">
        <v>47</v>
      </c>
      <c r="D5" s="41" t="s">
        <v>58</v>
      </c>
      <c r="E5" s="23">
        <v>40</v>
      </c>
      <c r="F5" s="23">
        <v>34.8</v>
      </c>
      <c r="G5" s="23">
        <v>5.08</v>
      </c>
      <c r="H5" s="23">
        <v>4</v>
      </c>
      <c r="I5" s="23">
        <v>0.24</v>
      </c>
      <c r="J5" s="23"/>
      <c r="K5" s="23">
        <v>54.64</v>
      </c>
      <c r="L5" s="23">
        <v>165</v>
      </c>
      <c r="M5" s="147">
        <f>L5*E5/1000</f>
        <v>6.6</v>
      </c>
    </row>
    <row r="6" spans="1:13" ht="45.75" customHeight="1">
      <c r="A6" s="274"/>
      <c r="B6" s="268"/>
      <c r="C6" s="360"/>
      <c r="D6" s="41" t="s">
        <v>23</v>
      </c>
      <c r="E6" s="23">
        <v>100</v>
      </c>
      <c r="F6" s="23">
        <v>100</v>
      </c>
      <c r="G6" s="23">
        <v>2.8</v>
      </c>
      <c r="H6" s="23">
        <v>3.2</v>
      </c>
      <c r="I6" s="23">
        <v>4.7</v>
      </c>
      <c r="J6" s="23">
        <v>1.3</v>
      </c>
      <c r="K6" s="23">
        <v>59</v>
      </c>
      <c r="L6" s="23">
        <v>40.7</v>
      </c>
      <c r="M6" s="147">
        <f>L6*E6/1000</f>
        <v>4.07</v>
      </c>
    </row>
    <row r="7" spans="1:13" ht="40.5" customHeight="1">
      <c r="A7" s="274"/>
      <c r="B7" s="268"/>
      <c r="C7" s="360"/>
      <c r="D7" s="41" t="s">
        <v>11</v>
      </c>
      <c r="E7" s="22">
        <v>4</v>
      </c>
      <c r="F7" s="22">
        <v>4</v>
      </c>
      <c r="G7" s="22">
        <v>0.01</v>
      </c>
      <c r="H7" s="22">
        <v>3.14</v>
      </c>
      <c r="I7" s="22">
        <v>0.02</v>
      </c>
      <c r="J7" s="22"/>
      <c r="K7" s="22">
        <v>29.36</v>
      </c>
      <c r="L7" s="23">
        <v>429</v>
      </c>
      <c r="M7" s="147">
        <f>L7*E7/1000</f>
        <v>1.716</v>
      </c>
    </row>
    <row r="8" spans="1:13" ht="45.75" customHeight="1" hidden="1" thickBot="1">
      <c r="A8" s="275"/>
      <c r="B8" s="269"/>
      <c r="C8" s="361"/>
      <c r="D8" s="41" t="s">
        <v>23</v>
      </c>
      <c r="E8" s="23">
        <v>100</v>
      </c>
      <c r="F8" s="23">
        <v>100</v>
      </c>
      <c r="G8" s="23">
        <v>2.8</v>
      </c>
      <c r="H8" s="23">
        <v>3.2</v>
      </c>
      <c r="I8" s="23">
        <v>4.7</v>
      </c>
      <c r="J8" s="23">
        <v>1.3</v>
      </c>
      <c r="K8" s="23">
        <v>59</v>
      </c>
      <c r="L8" s="23">
        <v>39.6</v>
      </c>
      <c r="M8" s="147">
        <f>L8*E8/1000</f>
        <v>3.96</v>
      </c>
    </row>
    <row r="9" spans="1:13" ht="45.75" customHeight="1">
      <c r="A9" s="433"/>
      <c r="B9" s="433"/>
      <c r="C9" s="433"/>
      <c r="D9" s="433"/>
      <c r="E9" s="433"/>
      <c r="F9" s="433"/>
      <c r="G9" s="27">
        <f>SUM(G5:G8)</f>
        <v>10.69</v>
      </c>
      <c r="H9" s="27">
        <f>SUM(H5:H8)</f>
        <v>13.54</v>
      </c>
      <c r="I9" s="27">
        <f>SUM(I5:I8)</f>
        <v>9.66</v>
      </c>
      <c r="J9" s="27">
        <f>SUM(J5:J8)</f>
        <v>2.6</v>
      </c>
      <c r="K9" s="27">
        <f>SUM(K5:K8)</f>
        <v>202</v>
      </c>
      <c r="L9" s="27"/>
      <c r="M9" s="145">
        <f>M5+M6+M7</f>
        <v>12.386</v>
      </c>
    </row>
    <row r="10" spans="1:13" ht="45.75" customHeight="1">
      <c r="A10" s="440" t="s">
        <v>204</v>
      </c>
      <c r="B10" s="452" t="s">
        <v>242</v>
      </c>
      <c r="C10" s="452"/>
      <c r="D10" s="37" t="s">
        <v>45</v>
      </c>
      <c r="E10" s="22">
        <v>30</v>
      </c>
      <c r="F10" s="22">
        <v>30</v>
      </c>
      <c r="G10" s="22">
        <v>2.13</v>
      </c>
      <c r="H10" s="22">
        <v>0.33</v>
      </c>
      <c r="I10" s="22">
        <v>13.9</v>
      </c>
      <c r="J10" s="22"/>
      <c r="K10" s="22">
        <v>36.7</v>
      </c>
      <c r="L10" s="22">
        <v>60.18</v>
      </c>
      <c r="M10" s="152">
        <f>L10*E10/1000</f>
        <v>1.8054000000000001</v>
      </c>
    </row>
    <row r="11" spans="1:13" ht="54.75" customHeight="1">
      <c r="A11" s="456"/>
      <c r="B11" s="451"/>
      <c r="C11" s="452"/>
      <c r="D11" s="37" t="s">
        <v>203</v>
      </c>
      <c r="E11" s="61">
        <v>10</v>
      </c>
      <c r="F11" s="23">
        <v>10</v>
      </c>
      <c r="G11" s="23">
        <v>2.6</v>
      </c>
      <c r="H11" s="23">
        <v>2.58</v>
      </c>
      <c r="I11" s="23"/>
      <c r="J11" s="23">
        <v>0.26</v>
      </c>
      <c r="K11" s="23">
        <v>33.8</v>
      </c>
      <c r="L11" s="22">
        <v>418</v>
      </c>
      <c r="M11" s="152">
        <f>L11*E11/1000</f>
        <v>4.18</v>
      </c>
    </row>
    <row r="12" spans="1:13" ht="45.75" customHeight="1">
      <c r="A12" s="456"/>
      <c r="B12" s="451"/>
      <c r="C12" s="452"/>
      <c r="D12" s="37" t="s">
        <v>97</v>
      </c>
      <c r="E12" s="22">
        <v>8</v>
      </c>
      <c r="F12" s="22">
        <v>8</v>
      </c>
      <c r="G12" s="22">
        <v>0.03</v>
      </c>
      <c r="H12" s="22">
        <v>6.28</v>
      </c>
      <c r="I12" s="22">
        <v>0.04</v>
      </c>
      <c r="J12" s="22"/>
      <c r="K12" s="22">
        <v>58.72</v>
      </c>
      <c r="L12" s="23">
        <v>429</v>
      </c>
      <c r="M12" s="152">
        <f>L12*E12/1000</f>
        <v>3.432</v>
      </c>
    </row>
    <row r="13" spans="1:13" ht="45.75" customHeight="1">
      <c r="A13" s="433"/>
      <c r="B13" s="433"/>
      <c r="C13" s="433"/>
      <c r="D13" s="433"/>
      <c r="E13" s="433"/>
      <c r="F13" s="433"/>
      <c r="G13" s="27">
        <f>SUM(G10:G12)</f>
        <v>4.760000000000001</v>
      </c>
      <c r="H13" s="27">
        <f>SUM(H10:H12)</f>
        <v>9.190000000000001</v>
      </c>
      <c r="I13" s="27">
        <f>I10+I11+I12</f>
        <v>13.94</v>
      </c>
      <c r="J13" s="27">
        <f>J10+J11+J12</f>
        <v>0.26</v>
      </c>
      <c r="K13" s="27">
        <f>SUM(K10:K12)</f>
        <v>129.22</v>
      </c>
      <c r="L13" s="27"/>
      <c r="M13" s="149">
        <f>SUM(M10:M12)</f>
        <v>9.4174</v>
      </c>
    </row>
    <row r="14" spans="1:13" ht="45.75" customHeight="1">
      <c r="A14" s="436" t="s">
        <v>226</v>
      </c>
      <c r="B14" s="439">
        <v>200</v>
      </c>
      <c r="C14" s="439">
        <v>16</v>
      </c>
      <c r="D14" s="41" t="s">
        <v>226</v>
      </c>
      <c r="E14" s="23">
        <v>1</v>
      </c>
      <c r="F14" s="23">
        <v>1</v>
      </c>
      <c r="G14" s="23">
        <v>0.06</v>
      </c>
      <c r="H14" s="23"/>
      <c r="I14" s="23">
        <v>0.9</v>
      </c>
      <c r="J14" s="23"/>
      <c r="K14" s="23">
        <v>4.12</v>
      </c>
      <c r="L14" s="23">
        <v>1100</v>
      </c>
      <c r="M14" s="152">
        <f>L14*E14/1000</f>
        <v>1.1</v>
      </c>
    </row>
    <row r="15" spans="1:13" ht="45.75" customHeight="1">
      <c r="A15" s="436"/>
      <c r="B15" s="439"/>
      <c r="C15" s="439"/>
      <c r="D15" s="41" t="s">
        <v>23</v>
      </c>
      <c r="E15" s="23">
        <v>100</v>
      </c>
      <c r="F15" s="23">
        <v>100</v>
      </c>
      <c r="G15" s="23">
        <v>2.8</v>
      </c>
      <c r="H15" s="23">
        <v>3.2</v>
      </c>
      <c r="I15" s="23">
        <v>4.7</v>
      </c>
      <c r="J15" s="23">
        <v>1.3</v>
      </c>
      <c r="K15" s="23">
        <v>59</v>
      </c>
      <c r="L15" s="23">
        <v>40.7</v>
      </c>
      <c r="M15" s="152">
        <f>L15*E15/1000</f>
        <v>4.07</v>
      </c>
    </row>
    <row r="16" spans="1:13" ht="45.75" customHeight="1">
      <c r="A16" s="436"/>
      <c r="B16" s="439"/>
      <c r="C16" s="439"/>
      <c r="D16" s="41" t="s">
        <v>13</v>
      </c>
      <c r="E16" s="22">
        <v>12</v>
      </c>
      <c r="F16" s="22">
        <v>12</v>
      </c>
      <c r="G16" s="22"/>
      <c r="H16" s="22"/>
      <c r="I16" s="22">
        <v>11.4</v>
      </c>
      <c r="J16" s="22"/>
      <c r="K16" s="22">
        <v>46.8</v>
      </c>
      <c r="L16" s="23">
        <v>47.95</v>
      </c>
      <c r="M16" s="152">
        <f>L16*E16/1000</f>
        <v>0.5754000000000001</v>
      </c>
    </row>
    <row r="17" spans="1:13" ht="45.75" customHeight="1">
      <c r="A17" s="433"/>
      <c r="B17" s="433"/>
      <c r="C17" s="433"/>
      <c r="D17" s="433"/>
      <c r="E17" s="433"/>
      <c r="F17" s="433"/>
      <c r="G17" s="27">
        <f>SUM(G14:G16)</f>
        <v>2.86</v>
      </c>
      <c r="H17" s="27">
        <f>SUM(H14:H16)</f>
        <v>3.2</v>
      </c>
      <c r="I17" s="27">
        <f>SUM(I14:I16)</f>
        <v>17</v>
      </c>
      <c r="J17" s="27">
        <f>SUM(J14:J16)</f>
        <v>1.3</v>
      </c>
      <c r="K17" s="27">
        <f>SUM(K14:K16)</f>
        <v>109.91999999999999</v>
      </c>
      <c r="L17" s="27"/>
      <c r="M17" s="149">
        <f>SUM(M14:M16)</f>
        <v>5.7454</v>
      </c>
    </row>
    <row r="18" spans="1:13" ht="45.75" customHeight="1">
      <c r="A18" s="435" t="s">
        <v>29</v>
      </c>
      <c r="B18" s="435"/>
      <c r="C18" s="435"/>
      <c r="D18" s="435"/>
      <c r="E18" s="435"/>
      <c r="F18" s="435"/>
      <c r="G18" s="347">
        <f>G13+G17+G9</f>
        <v>18.310000000000002</v>
      </c>
      <c r="H18" s="347">
        <f>H13+H17+H9</f>
        <v>25.93</v>
      </c>
      <c r="I18" s="347">
        <f>I13+I17+I9</f>
        <v>40.599999999999994</v>
      </c>
      <c r="J18" s="347">
        <f>J13+J17+J9</f>
        <v>4.16</v>
      </c>
      <c r="K18" s="347">
        <f>K13+K17+K9</f>
        <v>441.14</v>
      </c>
      <c r="L18" s="347"/>
      <c r="M18" s="279">
        <f>M13+M17+M9</f>
        <v>27.5488</v>
      </c>
    </row>
    <row r="19" spans="1:13" ht="45.75" customHeight="1">
      <c r="A19" s="461" t="s">
        <v>14</v>
      </c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3"/>
    </row>
    <row r="20" spans="1:13" s="8" customFormat="1" ht="58.5" customHeight="1">
      <c r="A20" s="57" t="s">
        <v>10</v>
      </c>
      <c r="B20" s="36">
        <v>80</v>
      </c>
      <c r="C20" s="36"/>
      <c r="D20" s="217" t="s">
        <v>95</v>
      </c>
      <c r="E20" s="68">
        <v>80</v>
      </c>
      <c r="F20" s="22">
        <v>71</v>
      </c>
      <c r="G20" s="22">
        <v>0.81</v>
      </c>
      <c r="H20" s="22">
        <v>0.12</v>
      </c>
      <c r="I20" s="22">
        <v>5.09</v>
      </c>
      <c r="J20" s="22">
        <v>37.8</v>
      </c>
      <c r="K20" s="22">
        <v>25.2</v>
      </c>
      <c r="L20" s="22">
        <v>135</v>
      </c>
      <c r="M20" s="74">
        <f>E20*L20/1000</f>
        <v>10.8</v>
      </c>
    </row>
    <row r="21" spans="1:14" s="370" customFormat="1" ht="58.5" customHeight="1">
      <c r="A21" s="582" t="s">
        <v>317</v>
      </c>
      <c r="B21" s="583"/>
      <c r="C21" s="583"/>
      <c r="D21" s="583"/>
      <c r="E21" s="583"/>
      <c r="F21" s="583"/>
      <c r="G21" s="307">
        <f>G20</f>
        <v>0.81</v>
      </c>
      <c r="H21" s="307">
        <f>H20</f>
        <v>0.12</v>
      </c>
      <c r="I21" s="307">
        <f>I20</f>
        <v>5.09</v>
      </c>
      <c r="J21" s="307">
        <f>J20</f>
        <v>37.8</v>
      </c>
      <c r="K21" s="307">
        <f>K20</f>
        <v>25.2</v>
      </c>
      <c r="L21" s="307"/>
      <c r="M21" s="372">
        <f>M20</f>
        <v>10.8</v>
      </c>
      <c r="N21" s="371"/>
    </row>
    <row r="22" spans="1:13" ht="46.5" customHeight="1">
      <c r="A22" s="461" t="s">
        <v>16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3"/>
    </row>
    <row r="23" spans="1:12" ht="0.75" customHeight="1">
      <c r="A23" s="437"/>
      <c r="B23" s="437"/>
      <c r="C23" s="46"/>
      <c r="D23" s="37"/>
      <c r="E23" s="22"/>
      <c r="F23" s="22"/>
      <c r="G23" s="22"/>
      <c r="H23" s="22"/>
      <c r="I23" s="22"/>
      <c r="J23" s="22"/>
      <c r="K23" s="22"/>
      <c r="L23" s="22">
        <v>2</v>
      </c>
    </row>
    <row r="24" spans="1:12" ht="45.75" customHeight="1" hidden="1" thickBot="1">
      <c r="A24" s="498"/>
      <c r="B24" s="498"/>
      <c r="C24" s="47"/>
      <c r="D24" s="37"/>
      <c r="E24" s="23"/>
      <c r="F24" s="23"/>
      <c r="G24" s="23"/>
      <c r="H24" s="23"/>
      <c r="I24" s="23"/>
      <c r="J24" s="23"/>
      <c r="K24" s="23"/>
      <c r="L24" s="23"/>
    </row>
    <row r="25" spans="1:12" ht="45.75" customHeight="1" hidden="1" thickBot="1">
      <c r="A25" s="498"/>
      <c r="B25" s="498"/>
      <c r="C25" s="47"/>
      <c r="D25" s="41"/>
      <c r="E25" s="23"/>
      <c r="F25" s="23"/>
      <c r="G25" s="23"/>
      <c r="H25" s="23"/>
      <c r="I25" s="23"/>
      <c r="J25" s="23"/>
      <c r="K25" s="23"/>
      <c r="L25" s="22"/>
    </row>
    <row r="26" spans="1:12" ht="45.75" customHeight="1" hidden="1" thickBot="1">
      <c r="A26" s="498"/>
      <c r="B26" s="498"/>
      <c r="C26" s="47"/>
      <c r="D26" s="49"/>
      <c r="E26" s="23"/>
      <c r="F26" s="23"/>
      <c r="G26" s="23"/>
      <c r="H26" s="23"/>
      <c r="I26" s="23"/>
      <c r="J26" s="23"/>
      <c r="K26" s="23"/>
      <c r="L26" s="22"/>
    </row>
    <row r="27" spans="1:12" ht="45.75" customHeight="1" hidden="1" thickBot="1">
      <c r="A27" s="498"/>
      <c r="B27" s="498"/>
      <c r="C27" s="47"/>
      <c r="D27" s="49"/>
      <c r="E27" s="23"/>
      <c r="F27" s="23"/>
      <c r="G27" s="23"/>
      <c r="H27" s="23"/>
      <c r="I27" s="23"/>
      <c r="J27" s="23"/>
      <c r="K27" s="23"/>
      <c r="L27" s="23"/>
    </row>
    <row r="28" spans="1:13" ht="45.75" customHeight="1" hidden="1" thickBot="1">
      <c r="A28" s="451"/>
      <c r="B28" s="433"/>
      <c r="C28" s="433"/>
      <c r="D28" s="433"/>
      <c r="E28" s="433"/>
      <c r="F28" s="433"/>
      <c r="G28" s="27">
        <f>SUM(G23:G27)</f>
        <v>0</v>
      </c>
      <c r="H28" s="27">
        <f>SUM(H23:H27)</f>
        <v>0</v>
      </c>
      <c r="I28" s="27">
        <f>SUM(I23:I27)</f>
        <v>0</v>
      </c>
      <c r="J28" s="27">
        <f>SUM(J23:J27)</f>
        <v>0</v>
      </c>
      <c r="K28" s="27">
        <f>SUM(K23:K27)</f>
        <v>0</v>
      </c>
      <c r="L28" s="27"/>
      <c r="M28" s="27">
        <f>SUM(M23:M27)</f>
        <v>0</v>
      </c>
    </row>
    <row r="29" spans="1:13" ht="45.75" customHeight="1">
      <c r="A29" s="445" t="s">
        <v>335</v>
      </c>
      <c r="B29" s="464">
        <v>200</v>
      </c>
      <c r="C29" s="464">
        <v>42</v>
      </c>
      <c r="D29" s="37" t="s">
        <v>101</v>
      </c>
      <c r="E29" s="23">
        <v>12</v>
      </c>
      <c r="F29" s="23">
        <v>12</v>
      </c>
      <c r="G29" s="23">
        <v>2.42</v>
      </c>
      <c r="H29" s="23">
        <v>0.12</v>
      </c>
      <c r="I29" s="23"/>
      <c r="J29" s="23"/>
      <c r="K29" s="23">
        <v>12.72</v>
      </c>
      <c r="L29" s="24">
        <v>429</v>
      </c>
      <c r="M29" s="147">
        <f aca="true" t="shared" si="0" ref="M29:M35">L29*E29/1000</f>
        <v>5.148</v>
      </c>
    </row>
    <row r="30" spans="1:13" ht="45.75" customHeight="1">
      <c r="A30" s="446"/>
      <c r="B30" s="465"/>
      <c r="C30" s="465"/>
      <c r="D30" s="37" t="s">
        <v>110</v>
      </c>
      <c r="E30" s="22">
        <v>80</v>
      </c>
      <c r="F30" s="22">
        <v>56</v>
      </c>
      <c r="G30" s="22">
        <v>1</v>
      </c>
      <c r="H30" s="22">
        <v>0.22</v>
      </c>
      <c r="I30" s="22">
        <v>9.12</v>
      </c>
      <c r="J30" s="22"/>
      <c r="K30" s="22">
        <v>44.8</v>
      </c>
      <c r="L30" s="23">
        <v>17.6</v>
      </c>
      <c r="M30" s="147">
        <f t="shared" si="0"/>
        <v>1.408</v>
      </c>
    </row>
    <row r="31" spans="1:13" ht="45.75" customHeight="1">
      <c r="A31" s="446"/>
      <c r="B31" s="465"/>
      <c r="C31" s="465"/>
      <c r="D31" s="221" t="s">
        <v>91</v>
      </c>
      <c r="E31" s="22">
        <v>2</v>
      </c>
      <c r="F31" s="22">
        <v>2</v>
      </c>
      <c r="G31" s="22"/>
      <c r="H31" s="22">
        <v>1.87</v>
      </c>
      <c r="I31" s="22"/>
      <c r="J31" s="22"/>
      <c r="K31" s="22">
        <v>17.46</v>
      </c>
      <c r="L31" s="22">
        <v>120</v>
      </c>
      <c r="M31" s="147">
        <f>L31*E31/1000</f>
        <v>0.24</v>
      </c>
    </row>
    <row r="32" spans="1:13" ht="45.75" customHeight="1">
      <c r="A32" s="446"/>
      <c r="B32" s="465"/>
      <c r="C32" s="465"/>
      <c r="D32" s="37" t="s">
        <v>103</v>
      </c>
      <c r="E32" s="22">
        <v>15</v>
      </c>
      <c r="F32" s="22">
        <v>12</v>
      </c>
      <c r="G32" s="22">
        <v>0.03</v>
      </c>
      <c r="H32" s="22"/>
      <c r="I32" s="22">
        <v>0.87</v>
      </c>
      <c r="J32" s="22"/>
      <c r="K32" s="22">
        <v>4.1</v>
      </c>
      <c r="L32" s="22">
        <v>22</v>
      </c>
      <c r="M32" s="147">
        <f t="shared" si="0"/>
        <v>0.33</v>
      </c>
    </row>
    <row r="33" spans="1:13" ht="45.75" customHeight="1">
      <c r="A33" s="446"/>
      <c r="B33" s="465"/>
      <c r="C33" s="465"/>
      <c r="D33" s="37" t="s">
        <v>67</v>
      </c>
      <c r="E33" s="22">
        <v>10</v>
      </c>
      <c r="F33" s="22">
        <v>10</v>
      </c>
      <c r="G33" s="22">
        <v>0.75</v>
      </c>
      <c r="H33" s="22">
        <v>0.11</v>
      </c>
      <c r="I33" s="22">
        <v>6.92</v>
      </c>
      <c r="J33" s="22"/>
      <c r="K33" s="22">
        <v>32.5</v>
      </c>
      <c r="L33" s="22">
        <v>25.3</v>
      </c>
      <c r="M33" s="147">
        <f t="shared" si="0"/>
        <v>0.253</v>
      </c>
    </row>
    <row r="34" spans="1:13" ht="45.75" customHeight="1">
      <c r="A34" s="446"/>
      <c r="B34" s="465"/>
      <c r="C34" s="465"/>
      <c r="D34" s="37"/>
      <c r="E34" s="68"/>
      <c r="F34" s="22"/>
      <c r="G34" s="22"/>
      <c r="H34" s="22"/>
      <c r="I34" s="22"/>
      <c r="J34" s="22"/>
      <c r="K34" s="22"/>
      <c r="L34" s="22"/>
      <c r="M34" s="147"/>
    </row>
    <row r="35" spans="1:13" ht="45.75" customHeight="1">
      <c r="A35" s="447"/>
      <c r="B35" s="466"/>
      <c r="C35" s="466"/>
      <c r="D35" s="37" t="s">
        <v>104</v>
      </c>
      <c r="E35" s="22">
        <v>7</v>
      </c>
      <c r="F35" s="22">
        <v>6</v>
      </c>
      <c r="G35" s="22">
        <v>0.09</v>
      </c>
      <c r="H35" s="22"/>
      <c r="I35" s="22">
        <v>0.56</v>
      </c>
      <c r="J35" s="22"/>
      <c r="K35" s="22">
        <v>2.6</v>
      </c>
      <c r="L35" s="23">
        <v>26.4</v>
      </c>
      <c r="M35" s="147">
        <f t="shared" si="0"/>
        <v>0.1848</v>
      </c>
    </row>
    <row r="36" spans="1:13" ht="45.75" customHeight="1">
      <c r="A36" s="433"/>
      <c r="B36" s="433"/>
      <c r="C36" s="433"/>
      <c r="D36" s="433"/>
      <c r="E36" s="433"/>
      <c r="F36" s="433"/>
      <c r="G36" s="27">
        <f>SUM(G29:G35)</f>
        <v>4.289999999999999</v>
      </c>
      <c r="H36" s="27">
        <f>SUM(H29:H35)</f>
        <v>2.32</v>
      </c>
      <c r="I36" s="27">
        <f>SUM(I29:I35)</f>
        <v>17.469999999999995</v>
      </c>
      <c r="J36" s="27"/>
      <c r="K36" s="27">
        <f>SUM(K29:K35)</f>
        <v>114.17999999999998</v>
      </c>
      <c r="L36" s="27"/>
      <c r="M36" s="145">
        <f>SUM(M29:M35)</f>
        <v>7.5638</v>
      </c>
    </row>
    <row r="37" spans="1:13" ht="45.75" customHeight="1">
      <c r="A37" s="445" t="s">
        <v>285</v>
      </c>
      <c r="B37" s="464" t="s">
        <v>286</v>
      </c>
      <c r="C37" s="471">
        <v>54.24</v>
      </c>
      <c r="D37" s="37" t="s">
        <v>114</v>
      </c>
      <c r="E37" s="68">
        <v>130</v>
      </c>
      <c r="F37" s="133">
        <v>75</v>
      </c>
      <c r="G37" s="133">
        <v>27.3</v>
      </c>
      <c r="H37" s="133">
        <v>5.28</v>
      </c>
      <c r="I37" s="133"/>
      <c r="J37" s="133"/>
      <c r="K37" s="133">
        <v>110.8</v>
      </c>
      <c r="L37" s="133">
        <v>328.9</v>
      </c>
      <c r="M37" s="147">
        <v>42.657</v>
      </c>
    </row>
    <row r="38" spans="1:13" ht="45.75" customHeight="1">
      <c r="A38" s="446"/>
      <c r="B38" s="465"/>
      <c r="C38" s="472"/>
      <c r="D38" s="37" t="s">
        <v>45</v>
      </c>
      <c r="E38" s="22">
        <v>9</v>
      </c>
      <c r="F38" s="22">
        <v>9</v>
      </c>
      <c r="G38" s="22">
        <v>0.71</v>
      </c>
      <c r="H38" s="22">
        <v>0.09</v>
      </c>
      <c r="I38" s="22">
        <v>4.36</v>
      </c>
      <c r="J38" s="22"/>
      <c r="K38" s="22">
        <v>21.5</v>
      </c>
      <c r="L38" s="22">
        <v>60.18</v>
      </c>
      <c r="M38" s="147">
        <f>L38*E38/1000</f>
        <v>0.54162</v>
      </c>
    </row>
    <row r="39" spans="1:13" ht="45.75" customHeight="1">
      <c r="A39" s="446"/>
      <c r="B39" s="465"/>
      <c r="C39" s="472"/>
      <c r="D39" s="37" t="s">
        <v>163</v>
      </c>
      <c r="E39" s="23">
        <v>5</v>
      </c>
      <c r="F39" s="23">
        <v>5</v>
      </c>
      <c r="G39" s="23">
        <v>0.55</v>
      </c>
      <c r="H39" s="23">
        <v>0.08</v>
      </c>
      <c r="I39" s="23">
        <v>3.47</v>
      </c>
      <c r="J39" s="23"/>
      <c r="K39" s="23">
        <v>17.1</v>
      </c>
      <c r="L39" s="23">
        <v>57.2</v>
      </c>
      <c r="M39" s="147">
        <f aca="true" t="shared" si="1" ref="M39:M44">L39*E39/1000</f>
        <v>0.286</v>
      </c>
    </row>
    <row r="40" spans="1:13" ht="45.75" customHeight="1">
      <c r="A40" s="446"/>
      <c r="B40" s="465"/>
      <c r="C40" s="472"/>
      <c r="D40" s="37" t="s">
        <v>120</v>
      </c>
      <c r="E40" s="22">
        <v>5</v>
      </c>
      <c r="F40" s="22">
        <v>4.25</v>
      </c>
      <c r="G40" s="22">
        <v>0.62</v>
      </c>
      <c r="H40" s="22">
        <v>1.25</v>
      </c>
      <c r="I40" s="22">
        <v>0.02</v>
      </c>
      <c r="J40" s="22"/>
      <c r="K40" s="22">
        <v>14.11</v>
      </c>
      <c r="L40" s="22">
        <v>165</v>
      </c>
      <c r="M40" s="147">
        <f t="shared" si="1"/>
        <v>0.825</v>
      </c>
    </row>
    <row r="41" spans="1:13" ht="45.75" customHeight="1">
      <c r="A41" s="446"/>
      <c r="B41" s="465"/>
      <c r="C41" s="472"/>
      <c r="D41" s="37" t="s">
        <v>88</v>
      </c>
      <c r="E41" s="22">
        <v>10</v>
      </c>
      <c r="F41" s="22">
        <v>10</v>
      </c>
      <c r="G41" s="22">
        <v>0.28</v>
      </c>
      <c r="H41" s="22">
        <v>0.32</v>
      </c>
      <c r="I41" s="22">
        <v>0.47</v>
      </c>
      <c r="J41" s="22">
        <v>0.13</v>
      </c>
      <c r="K41" s="22">
        <v>5.9</v>
      </c>
      <c r="L41" s="22">
        <v>40.7</v>
      </c>
      <c r="M41" s="147">
        <f t="shared" si="1"/>
        <v>0.407</v>
      </c>
    </row>
    <row r="42" spans="1:13" ht="45.75" customHeight="1">
      <c r="A42" s="446"/>
      <c r="B42" s="465"/>
      <c r="C42" s="472"/>
      <c r="D42" s="37" t="s">
        <v>279</v>
      </c>
      <c r="E42" s="22">
        <v>45</v>
      </c>
      <c r="F42" s="22">
        <v>45</v>
      </c>
      <c r="G42" s="22">
        <v>4.18</v>
      </c>
      <c r="H42" s="22">
        <v>0.45</v>
      </c>
      <c r="I42" s="22">
        <v>31.3</v>
      </c>
      <c r="J42" s="22"/>
      <c r="K42" s="22">
        <v>142.65</v>
      </c>
      <c r="L42" s="22">
        <v>37.95</v>
      </c>
      <c r="M42" s="147">
        <f t="shared" si="1"/>
        <v>1.7077500000000003</v>
      </c>
    </row>
    <row r="43" spans="1:13" ht="45.75" customHeight="1">
      <c r="A43" s="446"/>
      <c r="B43" s="465"/>
      <c r="C43" s="472"/>
      <c r="D43" s="77" t="s">
        <v>97</v>
      </c>
      <c r="E43" s="133">
        <v>4</v>
      </c>
      <c r="F43" s="133">
        <v>4</v>
      </c>
      <c r="G43" s="133">
        <v>0.01</v>
      </c>
      <c r="H43" s="133">
        <v>3.14</v>
      </c>
      <c r="I43" s="133">
        <v>0.02</v>
      </c>
      <c r="J43" s="133"/>
      <c r="K43" s="133">
        <v>29.36</v>
      </c>
      <c r="L43" s="133">
        <v>429</v>
      </c>
      <c r="M43" s="147">
        <f t="shared" si="1"/>
        <v>1.716</v>
      </c>
    </row>
    <row r="44" spans="1:13" ht="45.75" customHeight="1">
      <c r="A44" s="447"/>
      <c r="B44" s="466"/>
      <c r="C44" s="473"/>
      <c r="D44" s="221" t="s">
        <v>91</v>
      </c>
      <c r="E44" s="23">
        <v>4</v>
      </c>
      <c r="F44" s="23">
        <v>4</v>
      </c>
      <c r="G44" s="23"/>
      <c r="H44" s="23">
        <v>3.75</v>
      </c>
      <c r="I44" s="23"/>
      <c r="J44" s="23"/>
      <c r="K44" s="23">
        <v>34.92</v>
      </c>
      <c r="L44" s="22">
        <v>120</v>
      </c>
      <c r="M44" s="147">
        <f t="shared" si="1"/>
        <v>0.48</v>
      </c>
    </row>
    <row r="45" spans="1:13" ht="45.75" customHeight="1">
      <c r="A45" s="433"/>
      <c r="B45" s="433"/>
      <c r="C45" s="433"/>
      <c r="D45" s="433"/>
      <c r="E45" s="433"/>
      <c r="F45" s="433"/>
      <c r="G45" s="27">
        <f>SUM(G37:G44)</f>
        <v>33.65</v>
      </c>
      <c r="H45" s="27">
        <f>SUM(H37:H44)</f>
        <v>14.360000000000001</v>
      </c>
      <c r="I45" s="27">
        <f>SUM(I37:I44)</f>
        <v>39.64000000000001</v>
      </c>
      <c r="J45" s="27">
        <f>SUM(J37:J44)</f>
        <v>0.13</v>
      </c>
      <c r="K45" s="27">
        <f>SUM(K37:K44)</f>
        <v>376.34000000000003</v>
      </c>
      <c r="L45" s="27"/>
      <c r="M45" s="145">
        <f>SUM(M37:M44)</f>
        <v>48.620369999999994</v>
      </c>
    </row>
    <row r="46" spans="1:13" s="8" customFormat="1" ht="45.75" customHeight="1">
      <c r="A46" s="460" t="s">
        <v>290</v>
      </c>
      <c r="B46" s="455">
        <v>200</v>
      </c>
      <c r="C46" s="455">
        <v>67</v>
      </c>
      <c r="D46" s="28" t="s">
        <v>233</v>
      </c>
      <c r="E46" s="24">
        <v>5</v>
      </c>
      <c r="F46" s="24">
        <v>5</v>
      </c>
      <c r="G46" s="24"/>
      <c r="H46" s="24">
        <v>0.22</v>
      </c>
      <c r="I46" s="24">
        <v>0.31</v>
      </c>
      <c r="J46" s="24">
        <v>0.6</v>
      </c>
      <c r="K46" s="24">
        <v>13.95</v>
      </c>
      <c r="L46" s="23">
        <v>214.5</v>
      </c>
      <c r="M46" s="147">
        <f>L46*E46/1000</f>
        <v>1.0725</v>
      </c>
    </row>
    <row r="47" spans="1:13" s="8" customFormat="1" ht="45.75" customHeight="1">
      <c r="A47" s="460"/>
      <c r="B47" s="455"/>
      <c r="C47" s="455"/>
      <c r="D47" s="28" t="s">
        <v>225</v>
      </c>
      <c r="E47" s="24">
        <v>4</v>
      </c>
      <c r="F47" s="24">
        <v>4</v>
      </c>
      <c r="G47" s="24">
        <v>0.053</v>
      </c>
      <c r="H47" s="24"/>
      <c r="I47" s="24">
        <v>1.96</v>
      </c>
      <c r="J47" s="24">
        <v>0.45</v>
      </c>
      <c r="K47" s="24">
        <v>8.28</v>
      </c>
      <c r="L47" s="23">
        <v>203.5</v>
      </c>
      <c r="M47" s="147">
        <f>E47*L47/1000</f>
        <v>0.814</v>
      </c>
    </row>
    <row r="48" spans="1:13" s="8" customFormat="1" ht="45.75" customHeight="1">
      <c r="A48" s="460"/>
      <c r="B48" s="455"/>
      <c r="C48" s="455"/>
      <c r="D48" s="28" t="s">
        <v>13</v>
      </c>
      <c r="E48" s="22">
        <v>12</v>
      </c>
      <c r="F48" s="22">
        <v>12</v>
      </c>
      <c r="G48" s="22"/>
      <c r="H48" s="22"/>
      <c r="I48" s="22">
        <v>11.4</v>
      </c>
      <c r="J48" s="22"/>
      <c r="K48" s="22">
        <v>46.8</v>
      </c>
      <c r="L48" s="23">
        <v>47.95</v>
      </c>
      <c r="M48" s="147">
        <f>L48*E48/1000</f>
        <v>0.5754000000000001</v>
      </c>
    </row>
    <row r="49" spans="1:13" ht="45.75" customHeight="1">
      <c r="A49" s="433"/>
      <c r="B49" s="433"/>
      <c r="C49" s="433"/>
      <c r="D49" s="433"/>
      <c r="E49" s="433"/>
      <c r="F49" s="433"/>
      <c r="G49" s="27"/>
      <c r="H49" s="27">
        <f>SUM(H46:H48)</f>
        <v>0.22</v>
      </c>
      <c r="I49" s="27">
        <f>SUM(I46:I48)</f>
        <v>13.67</v>
      </c>
      <c r="J49" s="27">
        <f>SUM(J46:J48)</f>
        <v>1.05</v>
      </c>
      <c r="K49" s="27"/>
      <c r="L49" s="27"/>
      <c r="M49" s="145">
        <f>SUM(M46:M48)</f>
        <v>2.4619</v>
      </c>
    </row>
    <row r="50" spans="1:13" ht="45.75" customHeight="1">
      <c r="A50" s="57" t="s">
        <v>43</v>
      </c>
      <c r="B50" s="46">
        <v>35</v>
      </c>
      <c r="C50" s="46"/>
      <c r="D50" s="41" t="s">
        <v>24</v>
      </c>
      <c r="E50" s="23">
        <v>35</v>
      </c>
      <c r="F50" s="23">
        <v>35</v>
      </c>
      <c r="G50" s="23">
        <v>1.82</v>
      </c>
      <c r="H50" s="23">
        <v>0.42</v>
      </c>
      <c r="I50" s="23">
        <v>15.48</v>
      </c>
      <c r="J50" s="23"/>
      <c r="K50" s="23">
        <v>74.9</v>
      </c>
      <c r="L50" s="23">
        <v>53.16</v>
      </c>
      <c r="M50" s="148">
        <f>L50*E50/1000</f>
        <v>1.8605999999999998</v>
      </c>
    </row>
    <row r="51" spans="1:13" ht="45.75" customHeight="1">
      <c r="A51" s="435" t="s">
        <v>28</v>
      </c>
      <c r="B51" s="435"/>
      <c r="C51" s="435"/>
      <c r="D51" s="435"/>
      <c r="E51" s="435"/>
      <c r="F51" s="435"/>
      <c r="G51" s="347">
        <f>G28+G36+G45+G49+G50</f>
        <v>39.76</v>
      </c>
      <c r="H51" s="347">
        <f>H28+H36+H45+H49+H50</f>
        <v>17.32</v>
      </c>
      <c r="I51" s="347">
        <f>I28+I36+I45+I49+I50</f>
        <v>86.26</v>
      </c>
      <c r="J51" s="347">
        <f>J28+J36+J45+J49+J50</f>
        <v>1.1800000000000002</v>
      </c>
      <c r="K51" s="347">
        <f>K28+K36+K45+K49+K50</f>
        <v>565.42</v>
      </c>
      <c r="L51" s="347"/>
      <c r="M51" s="279">
        <f>M36+M45+M49+M50</f>
        <v>60.50666999999999</v>
      </c>
    </row>
    <row r="52" spans="1:13" ht="45.75" customHeight="1">
      <c r="A52" s="461" t="s">
        <v>25</v>
      </c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3"/>
    </row>
    <row r="53" spans="1:13" ht="45.75" customHeight="1">
      <c r="A53" s="464" t="s">
        <v>316</v>
      </c>
      <c r="B53" s="464">
        <v>100</v>
      </c>
      <c r="C53" s="439">
        <v>97</v>
      </c>
      <c r="D53" s="130" t="s">
        <v>240</v>
      </c>
      <c r="E53" s="47">
        <v>50</v>
      </c>
      <c r="F53" s="47">
        <v>50</v>
      </c>
      <c r="G53" s="133">
        <v>15.7</v>
      </c>
      <c r="H53" s="133">
        <v>8.46</v>
      </c>
      <c r="I53" s="133">
        <v>3.76</v>
      </c>
      <c r="J53" s="133">
        <v>0.47</v>
      </c>
      <c r="K53" s="133">
        <v>149</v>
      </c>
      <c r="L53" s="151">
        <v>198</v>
      </c>
      <c r="M53" s="152">
        <f>L53*E53/1000</f>
        <v>9.9</v>
      </c>
    </row>
    <row r="54" spans="1:13" ht="45.75" customHeight="1">
      <c r="A54" s="465"/>
      <c r="B54" s="465"/>
      <c r="C54" s="439"/>
      <c r="D54" s="130" t="s">
        <v>26</v>
      </c>
      <c r="E54" s="47">
        <v>19</v>
      </c>
      <c r="F54" s="47">
        <v>19</v>
      </c>
      <c r="G54" s="47">
        <v>0.11</v>
      </c>
      <c r="H54" s="47"/>
      <c r="I54" s="47">
        <v>14.6</v>
      </c>
      <c r="J54" s="47"/>
      <c r="K54" s="47">
        <v>54.7</v>
      </c>
      <c r="L54" s="151">
        <v>32.9</v>
      </c>
      <c r="M54" s="152">
        <f>L54*E54/1000</f>
        <v>0.6251</v>
      </c>
    </row>
    <row r="55" spans="1:13" ht="45.75" customHeight="1">
      <c r="A55" s="465"/>
      <c r="B55" s="465"/>
      <c r="C55" s="439"/>
      <c r="D55" s="130" t="s">
        <v>326</v>
      </c>
      <c r="E55" s="417">
        <v>15</v>
      </c>
      <c r="F55" s="133">
        <v>13.05</v>
      </c>
      <c r="G55" s="23">
        <v>0.38</v>
      </c>
      <c r="H55" s="23">
        <v>0.3</v>
      </c>
      <c r="I55" s="23">
        <v>0.02</v>
      </c>
      <c r="J55" s="23"/>
      <c r="K55" s="23">
        <v>4.1</v>
      </c>
      <c r="L55" s="151">
        <v>165</v>
      </c>
      <c r="M55" s="152">
        <f>L55*E55/1000</f>
        <v>2.475</v>
      </c>
    </row>
    <row r="56" spans="1:13" ht="45.75" customHeight="1">
      <c r="A56" s="465"/>
      <c r="B56" s="465"/>
      <c r="C56" s="439"/>
      <c r="D56" s="217" t="s">
        <v>13</v>
      </c>
      <c r="E56" s="47">
        <v>15</v>
      </c>
      <c r="F56" s="47">
        <v>15</v>
      </c>
      <c r="G56" s="23"/>
      <c r="H56" s="23"/>
      <c r="I56" s="23">
        <v>6.99</v>
      </c>
      <c r="J56" s="23"/>
      <c r="K56" s="23">
        <v>26.5</v>
      </c>
      <c r="L56" s="151">
        <v>47.95</v>
      </c>
      <c r="M56" s="152">
        <f>L56*E56/1000</f>
        <v>0.71925</v>
      </c>
    </row>
    <row r="57" spans="1:13" ht="45.75" customHeight="1">
      <c r="A57" s="466"/>
      <c r="B57" s="466"/>
      <c r="C57" s="439"/>
      <c r="D57" s="130" t="s">
        <v>11</v>
      </c>
      <c r="E57" s="47">
        <v>10</v>
      </c>
      <c r="F57" s="47">
        <v>10</v>
      </c>
      <c r="G57" s="23">
        <v>0.015</v>
      </c>
      <c r="H57" s="23">
        <v>2.48</v>
      </c>
      <c r="I57" s="23">
        <v>0.03</v>
      </c>
      <c r="J57" s="23"/>
      <c r="K57" s="23">
        <v>22.5</v>
      </c>
      <c r="L57" s="151">
        <v>429</v>
      </c>
      <c r="M57" s="152">
        <f>L57*E57/1000</f>
        <v>4.29</v>
      </c>
    </row>
    <row r="58" spans="1:13" ht="45.75" customHeight="1">
      <c r="A58" s="498"/>
      <c r="B58" s="498"/>
      <c r="C58" s="498"/>
      <c r="D58" s="498"/>
      <c r="E58" s="498"/>
      <c r="F58" s="498"/>
      <c r="G58" s="46">
        <f>SUM(G53:G57)</f>
        <v>16.205</v>
      </c>
      <c r="H58" s="46">
        <f>SUM(H53:H57)</f>
        <v>11.240000000000002</v>
      </c>
      <c r="I58" s="46">
        <f>SUM(I53:I57)</f>
        <v>25.4</v>
      </c>
      <c r="J58" s="46">
        <f>SUM(J53:J57)</f>
        <v>0.47</v>
      </c>
      <c r="K58" s="46">
        <f>SUM(K53:K57)</f>
        <v>256.79999999999995</v>
      </c>
      <c r="L58" s="46"/>
      <c r="M58" s="149">
        <f>SUM(M53:M57)</f>
        <v>18.00935</v>
      </c>
    </row>
    <row r="59" spans="1:13" ht="45.75" customHeight="1">
      <c r="A59" s="569" t="s">
        <v>305</v>
      </c>
      <c r="B59" s="571" t="s">
        <v>318</v>
      </c>
      <c r="C59" s="572">
        <v>57</v>
      </c>
      <c r="D59" s="364" t="s">
        <v>90</v>
      </c>
      <c r="E59" s="365">
        <v>12</v>
      </c>
      <c r="F59" s="365">
        <v>12</v>
      </c>
      <c r="G59" s="365"/>
      <c r="H59" s="365"/>
      <c r="I59" s="365">
        <v>11.4</v>
      </c>
      <c r="J59" s="365"/>
      <c r="K59" s="365">
        <v>46.8</v>
      </c>
      <c r="L59" s="366">
        <v>47.95</v>
      </c>
      <c r="M59" s="367">
        <f>L59*E59/1000</f>
        <v>0.5754000000000001</v>
      </c>
    </row>
    <row r="60" spans="1:13" ht="45.75" customHeight="1">
      <c r="A60" s="569"/>
      <c r="B60" s="571"/>
      <c r="C60" s="573"/>
      <c r="D60" s="364" t="s">
        <v>306</v>
      </c>
      <c r="E60" s="365">
        <v>7</v>
      </c>
      <c r="F60" s="365">
        <v>7</v>
      </c>
      <c r="G60" s="365"/>
      <c r="H60" s="365"/>
      <c r="I60" s="365"/>
      <c r="J60" s="365"/>
      <c r="K60" s="365"/>
      <c r="L60" s="366">
        <v>132</v>
      </c>
      <c r="M60" s="367">
        <f>L60*E60/1000</f>
        <v>0.924</v>
      </c>
    </row>
    <row r="61" spans="1:13" ht="45.75" customHeight="1">
      <c r="A61" s="570"/>
      <c r="B61" s="568"/>
      <c r="C61" s="574"/>
      <c r="D61" s="368" t="s">
        <v>108</v>
      </c>
      <c r="E61" s="366">
        <v>1</v>
      </c>
      <c r="F61" s="366">
        <v>1</v>
      </c>
      <c r="G61" s="365"/>
      <c r="H61" s="365"/>
      <c r="I61" s="365"/>
      <c r="J61" s="365"/>
      <c r="K61" s="365"/>
      <c r="L61" s="366">
        <v>506</v>
      </c>
      <c r="M61" s="367">
        <f>L61*E61/1000</f>
        <v>0.506</v>
      </c>
    </row>
    <row r="62" spans="1:13" ht="45.75" customHeight="1">
      <c r="A62" s="568"/>
      <c r="B62" s="568"/>
      <c r="C62" s="568"/>
      <c r="D62" s="568"/>
      <c r="E62" s="568"/>
      <c r="F62" s="568"/>
      <c r="G62" s="356"/>
      <c r="H62" s="356"/>
      <c r="I62" s="356">
        <f>SUM(I59:I61)</f>
        <v>11.4</v>
      </c>
      <c r="J62" s="356"/>
      <c r="K62" s="356">
        <f>SUM(K59:K61)</f>
        <v>46.8</v>
      </c>
      <c r="L62" s="356"/>
      <c r="M62" s="369">
        <f>SUM(M59:M61)</f>
        <v>2.0054</v>
      </c>
    </row>
    <row r="63" spans="1:13" ht="45.75" customHeight="1">
      <c r="A63" s="435" t="s">
        <v>30</v>
      </c>
      <c r="B63" s="435"/>
      <c r="C63" s="435"/>
      <c r="D63" s="435"/>
      <c r="E63" s="435"/>
      <c r="F63" s="435"/>
      <c r="G63" s="347">
        <f>G58+G62</f>
        <v>16.205</v>
      </c>
      <c r="H63" s="347">
        <f>H58+H62</f>
        <v>11.240000000000002</v>
      </c>
      <c r="I63" s="347">
        <f>I58+I62</f>
        <v>36.8</v>
      </c>
      <c r="J63" s="347">
        <f>J58+J62</f>
        <v>0.47</v>
      </c>
      <c r="K63" s="347">
        <f>K58+K62</f>
        <v>303.59999999999997</v>
      </c>
      <c r="L63" s="347"/>
      <c r="M63" s="279">
        <f>M58+M62</f>
        <v>20.01475</v>
      </c>
    </row>
    <row r="64" spans="1:13" ht="45.75" customHeight="1">
      <c r="A64" s="432" t="s">
        <v>31</v>
      </c>
      <c r="B64" s="432"/>
      <c r="C64" s="432"/>
      <c r="D64" s="432"/>
      <c r="E64" s="432"/>
      <c r="F64" s="432"/>
      <c r="G64" s="348">
        <f>G18+G51+G63</f>
        <v>74.275</v>
      </c>
      <c r="H64" s="394">
        <f>H18+H51+H63</f>
        <v>54.49</v>
      </c>
      <c r="I64" s="394">
        <f>I18+I51+I63</f>
        <v>163.66</v>
      </c>
      <c r="J64" s="394">
        <f>J18+J51+J63</f>
        <v>5.81</v>
      </c>
      <c r="K64" s="394">
        <f>K18+K51+K63</f>
        <v>1310.1599999999999</v>
      </c>
      <c r="L64" s="348"/>
      <c r="M64" s="281">
        <f>M18+M21+M51+M63</f>
        <v>118.87021999999999</v>
      </c>
    </row>
    <row r="65" spans="4:12" ht="35.25">
      <c r="D65" s="41"/>
      <c r="E65" s="23"/>
      <c r="F65" s="23"/>
      <c r="G65" s="23"/>
      <c r="H65" s="23"/>
      <c r="I65" s="23"/>
      <c r="J65" s="23"/>
      <c r="K65" s="23"/>
      <c r="L65" s="27"/>
    </row>
    <row r="66" ht="35.25">
      <c r="L66" s="28"/>
    </row>
    <row r="67" ht="35.25">
      <c r="L67" s="28"/>
    </row>
    <row r="68" ht="35.25">
      <c r="L68" s="28"/>
    </row>
    <row r="69" ht="35.25">
      <c r="L69" s="28"/>
    </row>
    <row r="70" ht="35.25">
      <c r="L70" s="28"/>
    </row>
    <row r="71" ht="35.25">
      <c r="L71" s="28"/>
    </row>
    <row r="72" ht="35.25">
      <c r="L72" s="28"/>
    </row>
  </sheetData>
  <sheetProtection/>
  <mergeCells count="41">
    <mergeCell ref="A9:F9"/>
    <mergeCell ref="A21:F21"/>
    <mergeCell ref="A53:A57"/>
    <mergeCell ref="B53:B57"/>
    <mergeCell ref="C53:C57"/>
    <mergeCell ref="A52:M52"/>
    <mergeCell ref="A22:M22"/>
    <mergeCell ref="C29:C35"/>
    <mergeCell ref="C10:C12"/>
    <mergeCell ref="C14:C16"/>
    <mergeCell ref="A19:M19"/>
    <mergeCell ref="A10:A12"/>
    <mergeCell ref="B10:B12"/>
    <mergeCell ref="A14:A16"/>
    <mergeCell ref="B14:B16"/>
    <mergeCell ref="A23:A27"/>
    <mergeCell ref="A46:A48"/>
    <mergeCell ref="A37:A44"/>
    <mergeCell ref="B37:B44"/>
    <mergeCell ref="C37:C44"/>
    <mergeCell ref="A29:A35"/>
    <mergeCell ref="B29:B35"/>
    <mergeCell ref="A64:F64"/>
    <mergeCell ref="A49:F49"/>
    <mergeCell ref="A51:F51"/>
    <mergeCell ref="A63:F63"/>
    <mergeCell ref="A62:F62"/>
    <mergeCell ref="A59:A61"/>
    <mergeCell ref="B59:B61"/>
    <mergeCell ref="A58:F58"/>
    <mergeCell ref="C59:C61"/>
    <mergeCell ref="A4:K4"/>
    <mergeCell ref="B46:B48"/>
    <mergeCell ref="A36:F36"/>
    <mergeCell ref="B23:B27"/>
    <mergeCell ref="A17:F17"/>
    <mergeCell ref="A18:F18"/>
    <mergeCell ref="A13:F13"/>
    <mergeCell ref="C46:C48"/>
    <mergeCell ref="A45:F45"/>
    <mergeCell ref="A28:F28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30" zoomScaleSheetLayoutView="30" zoomScalePageLayoutView="0" workbookViewId="0" topLeftCell="A1">
      <selection activeCell="A22" sqref="A22:M22"/>
    </sheetView>
  </sheetViews>
  <sheetFormatPr defaultColWidth="9.140625" defaultRowHeight="15"/>
  <cols>
    <col min="1" max="1" width="60.7109375" style="209" customWidth="1"/>
    <col min="2" max="2" width="26.140625" style="209" customWidth="1"/>
    <col min="3" max="3" width="35.7109375" style="209" customWidth="1"/>
    <col min="4" max="4" width="60.28125" style="211" customWidth="1"/>
    <col min="5" max="5" width="25.421875" style="212" customWidth="1"/>
    <col min="6" max="6" width="25.7109375" style="212" customWidth="1"/>
    <col min="7" max="7" width="23.421875" style="212" customWidth="1"/>
    <col min="8" max="8" width="24.7109375" style="212" customWidth="1"/>
    <col min="9" max="10" width="23.00390625" style="212" customWidth="1"/>
    <col min="11" max="11" width="34.8515625" style="212" customWidth="1"/>
    <col min="12" max="12" width="24.00390625" style="212" customWidth="1"/>
    <col min="13" max="13" width="22.00390625" style="211" customWidth="1"/>
  </cols>
  <sheetData>
    <row r="1" spans="1:13" ht="35.25">
      <c r="A1" s="585" t="s">
        <v>180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222" t="s">
        <v>338</v>
      </c>
      <c r="M1" s="139"/>
    </row>
    <row r="2" spans="2:13" ht="35.25">
      <c r="B2" s="215"/>
      <c r="C2" s="215"/>
      <c r="D2" s="214" t="s">
        <v>132</v>
      </c>
      <c r="E2" s="20"/>
      <c r="F2" s="20"/>
      <c r="G2" s="20"/>
      <c r="H2" s="20"/>
      <c r="I2" s="20"/>
      <c r="J2" s="20"/>
      <c r="K2" s="20"/>
      <c r="L2" s="64"/>
      <c r="M2" s="139"/>
    </row>
    <row r="3" spans="1:13" ht="93" customHeight="1">
      <c r="A3" s="46" t="s">
        <v>0</v>
      </c>
      <c r="B3" s="46" t="s">
        <v>1</v>
      </c>
      <c r="C3" s="36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132" t="s">
        <v>205</v>
      </c>
    </row>
    <row r="4" spans="1:13" ht="45.75" customHeight="1">
      <c r="A4" s="451" t="s">
        <v>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7"/>
      <c r="M4" s="28"/>
    </row>
    <row r="5" spans="1:13" ht="45.75" customHeight="1">
      <c r="A5" s="440" t="s">
        <v>127</v>
      </c>
      <c r="B5" s="439">
        <v>150</v>
      </c>
      <c r="C5" s="439">
        <v>58</v>
      </c>
      <c r="D5" s="37" t="s">
        <v>60</v>
      </c>
      <c r="E5" s="22">
        <v>10</v>
      </c>
      <c r="F5" s="22">
        <v>10</v>
      </c>
      <c r="G5" s="22">
        <v>0.69</v>
      </c>
      <c r="H5" s="22">
        <v>0.1</v>
      </c>
      <c r="I5" s="22">
        <v>7.82</v>
      </c>
      <c r="J5" s="22"/>
      <c r="K5" s="22">
        <v>35.86</v>
      </c>
      <c r="L5" s="22">
        <v>50.05</v>
      </c>
      <c r="M5" s="147">
        <f>L5*E5/1000</f>
        <v>0.5005</v>
      </c>
    </row>
    <row r="6" spans="1:13" ht="42" customHeight="1">
      <c r="A6" s="467"/>
      <c r="B6" s="467"/>
      <c r="C6" s="439"/>
      <c r="D6" s="37" t="s">
        <v>38</v>
      </c>
      <c r="E6" s="22">
        <v>20</v>
      </c>
      <c r="F6" s="22">
        <v>20</v>
      </c>
      <c r="G6" s="22">
        <v>2.3</v>
      </c>
      <c r="H6" s="22">
        <v>0.66</v>
      </c>
      <c r="I6" s="22">
        <v>13.3</v>
      </c>
      <c r="J6" s="22"/>
      <c r="K6" s="22">
        <v>69.6</v>
      </c>
      <c r="L6" s="22">
        <v>41.8</v>
      </c>
      <c r="M6" s="147">
        <f>L6*E6/1000</f>
        <v>0.836</v>
      </c>
    </row>
    <row r="7" spans="1:13" ht="45.75" customHeight="1">
      <c r="A7" s="467"/>
      <c r="B7" s="467"/>
      <c r="C7" s="439"/>
      <c r="D7" s="41" t="s">
        <v>40</v>
      </c>
      <c r="E7" s="22">
        <v>100</v>
      </c>
      <c r="F7" s="22">
        <v>100</v>
      </c>
      <c r="G7" s="22">
        <v>2.8</v>
      </c>
      <c r="H7" s="22">
        <v>3.2</v>
      </c>
      <c r="I7" s="22">
        <v>4.7</v>
      </c>
      <c r="J7" s="22">
        <v>1.3</v>
      </c>
      <c r="K7" s="22">
        <v>59</v>
      </c>
      <c r="L7" s="22">
        <v>40.7</v>
      </c>
      <c r="M7" s="147">
        <f>L7*E7/1000</f>
        <v>4.07</v>
      </c>
    </row>
    <row r="8" spans="1:13" ht="45.75" customHeight="1" hidden="1" thickBot="1">
      <c r="A8" s="467"/>
      <c r="B8" s="467"/>
      <c r="C8" s="439"/>
      <c r="D8" s="41"/>
      <c r="E8" s="22"/>
      <c r="F8" s="22"/>
      <c r="G8" s="22"/>
      <c r="H8" s="22"/>
      <c r="I8" s="22"/>
      <c r="J8" s="22"/>
      <c r="K8" s="22"/>
      <c r="L8" s="22"/>
      <c r="M8" s="147"/>
    </row>
    <row r="9" spans="1:13" ht="45.75" customHeight="1">
      <c r="A9" s="467"/>
      <c r="B9" s="467"/>
      <c r="C9" s="439"/>
      <c r="D9" s="41" t="s">
        <v>39</v>
      </c>
      <c r="E9" s="23">
        <v>2</v>
      </c>
      <c r="F9" s="23">
        <v>2</v>
      </c>
      <c r="G9" s="23"/>
      <c r="H9" s="23"/>
      <c r="I9" s="23">
        <v>1.91</v>
      </c>
      <c r="J9" s="23"/>
      <c r="K9" s="23">
        <v>7.8</v>
      </c>
      <c r="L9" s="23">
        <v>47.95</v>
      </c>
      <c r="M9" s="147">
        <f>L9*E9/1000</f>
        <v>0.0959</v>
      </c>
    </row>
    <row r="10" spans="1:13" ht="45.75" customHeight="1">
      <c r="A10" s="467"/>
      <c r="B10" s="467"/>
      <c r="C10" s="439"/>
      <c r="D10" s="41" t="s">
        <v>11</v>
      </c>
      <c r="E10" s="22">
        <v>3</v>
      </c>
      <c r="F10" s="22">
        <v>3</v>
      </c>
      <c r="G10" s="22">
        <v>0.01</v>
      </c>
      <c r="H10" s="22">
        <v>2.35</v>
      </c>
      <c r="I10" s="22">
        <v>0.01</v>
      </c>
      <c r="J10" s="22"/>
      <c r="K10" s="22">
        <v>22.02</v>
      </c>
      <c r="L10" s="22">
        <v>429</v>
      </c>
      <c r="M10" s="147">
        <f>L10*E10/1000</f>
        <v>1.287</v>
      </c>
    </row>
    <row r="11" spans="1:13" ht="45.75" customHeight="1">
      <c r="A11" s="433"/>
      <c r="B11" s="433"/>
      <c r="C11" s="433"/>
      <c r="D11" s="433"/>
      <c r="E11" s="433"/>
      <c r="F11" s="433"/>
      <c r="G11" s="27">
        <f>SUM(G5:G10)</f>
        <v>5.799999999999999</v>
      </c>
      <c r="H11" s="27">
        <f>SUM(H5:H10)</f>
        <v>6.3100000000000005</v>
      </c>
      <c r="I11" s="27">
        <f>SUM(I5:I10)</f>
        <v>27.740000000000002</v>
      </c>
      <c r="J11" s="27">
        <f>SUM(J5:J10)</f>
        <v>1.3</v>
      </c>
      <c r="K11" s="27">
        <f>SUM(K5:K10)</f>
        <v>194.28</v>
      </c>
      <c r="L11" s="27"/>
      <c r="M11" s="145">
        <f>SUM(M5:M10)</f>
        <v>6.7894000000000005</v>
      </c>
    </row>
    <row r="12" spans="1:13" ht="45.75" customHeight="1">
      <c r="A12" s="440" t="s">
        <v>99</v>
      </c>
      <c r="B12" s="452" t="s">
        <v>166</v>
      </c>
      <c r="C12" s="441"/>
      <c r="D12" s="37" t="s">
        <v>45</v>
      </c>
      <c r="E12" s="22">
        <v>25</v>
      </c>
      <c r="F12" s="22">
        <v>25</v>
      </c>
      <c r="G12" s="22">
        <v>1.77</v>
      </c>
      <c r="H12" s="22">
        <v>0.27</v>
      </c>
      <c r="I12" s="22">
        <v>11.6</v>
      </c>
      <c r="J12" s="22"/>
      <c r="K12" s="22">
        <v>57.25</v>
      </c>
      <c r="L12" s="22">
        <v>60.18</v>
      </c>
      <c r="M12" s="147">
        <f>L12*E12/1000</f>
        <v>1.5045</v>
      </c>
    </row>
    <row r="13" spans="1:13" ht="45.75" customHeight="1">
      <c r="A13" s="440"/>
      <c r="B13" s="452"/>
      <c r="C13" s="442"/>
      <c r="D13" s="37" t="s">
        <v>97</v>
      </c>
      <c r="E13" s="23">
        <v>5</v>
      </c>
      <c r="F13" s="23">
        <v>5</v>
      </c>
      <c r="G13" s="23">
        <v>0.02</v>
      </c>
      <c r="H13" s="23">
        <v>3.92</v>
      </c>
      <c r="I13" s="23">
        <v>0.02</v>
      </c>
      <c r="J13" s="23"/>
      <c r="K13" s="23">
        <v>36.7</v>
      </c>
      <c r="L13" s="23">
        <v>429</v>
      </c>
      <c r="M13" s="147">
        <f>L13*E13/1000</f>
        <v>2.145</v>
      </c>
    </row>
    <row r="14" spans="1:13" ht="45.75" customHeight="1">
      <c r="A14" s="433"/>
      <c r="B14" s="433"/>
      <c r="C14" s="433"/>
      <c r="D14" s="433"/>
      <c r="E14" s="433"/>
      <c r="F14" s="433"/>
      <c r="G14" s="27">
        <f>SUM(G12:G13)</f>
        <v>1.79</v>
      </c>
      <c r="H14" s="27">
        <f>SUM(H12:H13)</f>
        <v>4.1899999999999995</v>
      </c>
      <c r="I14" s="27">
        <f>SUM(I12:I13)</f>
        <v>11.62</v>
      </c>
      <c r="J14" s="27"/>
      <c r="K14" s="27">
        <f>SUM(K12:K13)</f>
        <v>93.95</v>
      </c>
      <c r="L14" s="27"/>
      <c r="M14" s="145">
        <f>SUM(M12:M13)</f>
        <v>3.6494999999999997</v>
      </c>
    </row>
    <row r="15" spans="1:13" ht="45.75" customHeight="1">
      <c r="A15" s="509" t="s">
        <v>52</v>
      </c>
      <c r="B15" s="437">
        <v>150</v>
      </c>
      <c r="C15" s="468">
        <v>56</v>
      </c>
      <c r="D15" s="41" t="s">
        <v>66</v>
      </c>
      <c r="E15" s="23">
        <v>1</v>
      </c>
      <c r="F15" s="23">
        <v>1</v>
      </c>
      <c r="G15" s="23">
        <v>0.24</v>
      </c>
      <c r="H15" s="23">
        <v>0.17</v>
      </c>
      <c r="I15" s="23">
        <v>0.24</v>
      </c>
      <c r="J15" s="23"/>
      <c r="K15" s="23">
        <v>3.8</v>
      </c>
      <c r="L15" s="23">
        <v>605</v>
      </c>
      <c r="M15" s="147">
        <f>L15*E15/1000</f>
        <v>0.605</v>
      </c>
    </row>
    <row r="16" spans="1:13" ht="45.75" customHeight="1">
      <c r="A16" s="509"/>
      <c r="B16" s="437"/>
      <c r="C16" s="469"/>
      <c r="D16" s="41" t="s">
        <v>40</v>
      </c>
      <c r="E16" s="22">
        <v>100</v>
      </c>
      <c r="F16" s="22">
        <v>100</v>
      </c>
      <c r="G16" s="22">
        <v>2.8</v>
      </c>
      <c r="H16" s="22">
        <v>3.2</v>
      </c>
      <c r="I16" s="22">
        <v>4.7</v>
      </c>
      <c r="J16" s="22">
        <v>1.3</v>
      </c>
      <c r="K16" s="22">
        <v>59</v>
      </c>
      <c r="L16" s="24">
        <v>40.7</v>
      </c>
      <c r="M16" s="147">
        <f>L16*E16/1000</f>
        <v>4.07</v>
      </c>
    </row>
    <row r="17" spans="1:13" ht="45.75" customHeight="1">
      <c r="A17" s="509"/>
      <c r="B17" s="437"/>
      <c r="C17" s="470"/>
      <c r="D17" s="41" t="s">
        <v>39</v>
      </c>
      <c r="E17" s="22">
        <v>8</v>
      </c>
      <c r="F17" s="22">
        <v>8</v>
      </c>
      <c r="G17" s="22"/>
      <c r="H17" s="22"/>
      <c r="I17" s="22">
        <v>9.5</v>
      </c>
      <c r="J17" s="22"/>
      <c r="K17" s="22">
        <v>39</v>
      </c>
      <c r="L17" s="23">
        <v>47.95</v>
      </c>
      <c r="M17" s="147">
        <f>L17*E17/1000</f>
        <v>0.3836</v>
      </c>
    </row>
    <row r="18" spans="1:13" ht="45.75" customHeight="1">
      <c r="A18" s="433"/>
      <c r="B18" s="433"/>
      <c r="C18" s="433"/>
      <c r="D18" s="433"/>
      <c r="E18" s="433"/>
      <c r="F18" s="433"/>
      <c r="G18" s="27">
        <f>SUM(G15:G17)</f>
        <v>3.04</v>
      </c>
      <c r="H18" s="27">
        <f>SUM(H15:H17)</f>
        <v>3.37</v>
      </c>
      <c r="I18" s="27">
        <f>SUM(I15:I17)</f>
        <v>14.440000000000001</v>
      </c>
      <c r="J18" s="27">
        <f>SUM(J15:J17)</f>
        <v>1.3</v>
      </c>
      <c r="K18" s="27">
        <f>SUM(K15:K17)</f>
        <v>101.8</v>
      </c>
      <c r="L18" s="27"/>
      <c r="M18" s="145">
        <f>SUM(M15:M17)</f>
        <v>5.058600000000001</v>
      </c>
    </row>
    <row r="19" spans="1:13" ht="45.75" customHeight="1">
      <c r="A19" s="435" t="s">
        <v>29</v>
      </c>
      <c r="B19" s="435"/>
      <c r="C19" s="435"/>
      <c r="D19" s="435"/>
      <c r="E19" s="435"/>
      <c r="F19" s="435"/>
      <c r="G19" s="347">
        <f>G21+G11+G14+G18</f>
        <v>11.349999999999998</v>
      </c>
      <c r="H19" s="347">
        <f>H21+H11+H14+H18</f>
        <v>13.98</v>
      </c>
      <c r="I19" s="347">
        <f>I21+I11+I14+I18</f>
        <v>58.33</v>
      </c>
      <c r="J19" s="347">
        <f>J21+J11+J14+J18</f>
        <v>36.199999999999996</v>
      </c>
      <c r="K19" s="347">
        <f>K21+K11+K14+K18</f>
        <v>412.43</v>
      </c>
      <c r="L19" s="347"/>
      <c r="M19" s="279">
        <f>M11+M14+M18</f>
        <v>15.497500000000002</v>
      </c>
    </row>
    <row r="20" spans="1:13" ht="45.75" customHeight="1">
      <c r="A20" s="451" t="s">
        <v>14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177"/>
      <c r="M20" s="147"/>
    </row>
    <row r="21" spans="1:13" s="8" customFormat="1" ht="51.75" customHeight="1">
      <c r="A21" s="306" t="s">
        <v>10</v>
      </c>
      <c r="B21" s="307">
        <v>70</v>
      </c>
      <c r="C21" s="307"/>
      <c r="D21" s="351" t="s">
        <v>95</v>
      </c>
      <c r="E21" s="357">
        <v>70</v>
      </c>
      <c r="F21" s="352">
        <v>63</v>
      </c>
      <c r="G21" s="352">
        <v>0.72</v>
      </c>
      <c r="H21" s="352">
        <v>0.11</v>
      </c>
      <c r="I21" s="352">
        <v>4.53</v>
      </c>
      <c r="J21" s="352">
        <v>33.6</v>
      </c>
      <c r="K21" s="352">
        <v>22.4</v>
      </c>
      <c r="L21" s="352">
        <v>140</v>
      </c>
      <c r="M21" s="363">
        <f>L21*E21/1000</f>
        <v>9.8</v>
      </c>
    </row>
    <row r="22" spans="1:13" ht="45.75" customHeight="1">
      <c r="A22" s="461" t="s">
        <v>16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3"/>
    </row>
    <row r="23" spans="1:13" ht="45.75" customHeight="1">
      <c r="A23" s="445" t="s">
        <v>291</v>
      </c>
      <c r="B23" s="464">
        <v>150</v>
      </c>
      <c r="C23" s="464">
        <v>36</v>
      </c>
      <c r="D23" s="37" t="s">
        <v>121</v>
      </c>
      <c r="E23" s="68">
        <v>100</v>
      </c>
      <c r="F23" s="133">
        <v>50</v>
      </c>
      <c r="G23" s="133">
        <v>21</v>
      </c>
      <c r="H23" s="133">
        <v>4.06</v>
      </c>
      <c r="I23" s="133"/>
      <c r="J23" s="133"/>
      <c r="K23" s="133">
        <v>85.25</v>
      </c>
      <c r="L23" s="22">
        <v>328.9</v>
      </c>
      <c r="M23" s="147">
        <f aca="true" t="shared" si="0" ref="M23:M29">L23*E23/1000</f>
        <v>32.89</v>
      </c>
    </row>
    <row r="24" spans="1:13" ht="45.75" customHeight="1">
      <c r="A24" s="446"/>
      <c r="B24" s="465"/>
      <c r="C24" s="465"/>
      <c r="D24" s="37" t="s">
        <v>110</v>
      </c>
      <c r="E24" s="23">
        <v>40</v>
      </c>
      <c r="F24" s="23">
        <v>28</v>
      </c>
      <c r="G24" s="23">
        <v>0.5</v>
      </c>
      <c r="H24" s="23">
        <v>0.11</v>
      </c>
      <c r="I24" s="23">
        <v>4.56</v>
      </c>
      <c r="J24" s="23">
        <v>10.75</v>
      </c>
      <c r="K24" s="23">
        <v>22.4</v>
      </c>
      <c r="L24" s="23">
        <v>17.6</v>
      </c>
      <c r="M24" s="147">
        <f t="shared" si="0"/>
        <v>0.704</v>
      </c>
    </row>
    <row r="25" spans="1:13" ht="45.75" customHeight="1">
      <c r="A25" s="446"/>
      <c r="B25" s="465"/>
      <c r="C25" s="465"/>
      <c r="D25" s="37" t="s">
        <v>104</v>
      </c>
      <c r="E25" s="22">
        <v>15</v>
      </c>
      <c r="F25" s="22">
        <v>12</v>
      </c>
      <c r="G25" s="22">
        <v>0.02</v>
      </c>
      <c r="H25" s="22"/>
      <c r="I25" s="22">
        <v>1.2</v>
      </c>
      <c r="J25" s="22">
        <v>1.27</v>
      </c>
      <c r="K25" s="22">
        <v>5.04</v>
      </c>
      <c r="L25" s="22">
        <v>26.4</v>
      </c>
      <c r="M25" s="147">
        <f>L25*E25/1000</f>
        <v>0.396</v>
      </c>
    </row>
    <row r="26" spans="1:13" ht="45.75" customHeight="1">
      <c r="A26" s="446"/>
      <c r="B26" s="465"/>
      <c r="C26" s="465"/>
      <c r="D26" s="37" t="s">
        <v>111</v>
      </c>
      <c r="E26" s="22">
        <v>10</v>
      </c>
      <c r="F26" s="22">
        <v>8</v>
      </c>
      <c r="G26" s="22">
        <v>0.02</v>
      </c>
      <c r="H26" s="22">
        <v>0.01</v>
      </c>
      <c r="I26" s="22">
        <v>0.57</v>
      </c>
      <c r="J26" s="22">
        <v>0.4</v>
      </c>
      <c r="K26" s="22">
        <v>2.7</v>
      </c>
      <c r="L26" s="22">
        <v>22</v>
      </c>
      <c r="M26" s="147">
        <f t="shared" si="0"/>
        <v>0.22</v>
      </c>
    </row>
    <row r="27" spans="1:13" ht="45.75" customHeight="1">
      <c r="A27" s="446"/>
      <c r="B27" s="465"/>
      <c r="C27" s="465"/>
      <c r="D27" s="37" t="s">
        <v>102</v>
      </c>
      <c r="E27" s="22">
        <v>5</v>
      </c>
      <c r="F27" s="22">
        <v>5</v>
      </c>
      <c r="G27" s="22">
        <v>0.31</v>
      </c>
      <c r="H27" s="22">
        <v>0.04</v>
      </c>
      <c r="I27" s="22">
        <v>3.56</v>
      </c>
      <c r="J27" s="22"/>
      <c r="K27" s="22">
        <v>16.3</v>
      </c>
      <c r="L27" s="22">
        <v>50.05</v>
      </c>
      <c r="M27" s="147">
        <f t="shared" si="0"/>
        <v>0.25025</v>
      </c>
    </row>
    <row r="28" spans="1:13" ht="48.75" customHeight="1">
      <c r="A28" s="446"/>
      <c r="B28" s="465"/>
      <c r="C28" s="465"/>
      <c r="D28" s="37" t="s">
        <v>89</v>
      </c>
      <c r="E28" s="22">
        <v>4</v>
      </c>
      <c r="F28" s="22">
        <v>3.48</v>
      </c>
      <c r="G28" s="22">
        <v>0.64</v>
      </c>
      <c r="H28" s="22">
        <v>1.03</v>
      </c>
      <c r="I28" s="22">
        <v>0.01</v>
      </c>
      <c r="J28" s="22"/>
      <c r="K28" s="22">
        <v>11.5</v>
      </c>
      <c r="L28" s="22">
        <v>165</v>
      </c>
      <c r="M28" s="147">
        <f t="shared" si="0"/>
        <v>0.66</v>
      </c>
    </row>
    <row r="29" spans="1:13" ht="45" customHeight="1">
      <c r="A29" s="447"/>
      <c r="B29" s="466"/>
      <c r="C29" s="466"/>
      <c r="D29" s="37" t="s">
        <v>91</v>
      </c>
      <c r="E29" s="22">
        <v>2</v>
      </c>
      <c r="F29" s="22">
        <v>2</v>
      </c>
      <c r="G29" s="22"/>
      <c r="H29" s="22">
        <v>1.88</v>
      </c>
      <c r="I29" s="22"/>
      <c r="J29" s="22"/>
      <c r="K29" s="22">
        <v>17.46</v>
      </c>
      <c r="L29" s="22">
        <v>120</v>
      </c>
      <c r="M29" s="147">
        <f t="shared" si="0"/>
        <v>0.24</v>
      </c>
    </row>
    <row r="30" spans="1:13" ht="45.75" customHeight="1">
      <c r="A30" s="433"/>
      <c r="B30" s="433"/>
      <c r="C30" s="433"/>
      <c r="D30" s="433"/>
      <c r="E30" s="433"/>
      <c r="F30" s="433"/>
      <c r="G30" s="27">
        <f>SUM(G23:G29)</f>
        <v>22.49</v>
      </c>
      <c r="H30" s="27">
        <f>SUM(H23:H29)</f>
        <v>7.13</v>
      </c>
      <c r="I30" s="27">
        <f>SUM(I23:I29)</f>
        <v>9.9</v>
      </c>
      <c r="J30" s="27">
        <f>SUM(J23:J29)</f>
        <v>12.42</v>
      </c>
      <c r="K30" s="27">
        <f>SUM(K23:K29)</f>
        <v>160.65000000000003</v>
      </c>
      <c r="L30" s="27"/>
      <c r="M30" s="145">
        <f>SUM(M23:M29)</f>
        <v>35.36025</v>
      </c>
    </row>
    <row r="31" spans="1:13" ht="45.75" customHeight="1">
      <c r="A31" s="440" t="s">
        <v>171</v>
      </c>
      <c r="B31" s="439">
        <v>150</v>
      </c>
      <c r="C31" s="464">
        <v>37</v>
      </c>
      <c r="D31" s="408" t="s">
        <v>320</v>
      </c>
      <c r="E31" s="412">
        <v>50</v>
      </c>
      <c r="F31" s="23">
        <v>50</v>
      </c>
      <c r="G31" s="23">
        <v>10</v>
      </c>
      <c r="H31" s="23">
        <v>4.9</v>
      </c>
      <c r="I31" s="23"/>
      <c r="J31" s="23"/>
      <c r="K31" s="23">
        <v>84</v>
      </c>
      <c r="L31" s="23">
        <v>450</v>
      </c>
      <c r="M31" s="147">
        <f aca="true" t="shared" si="1" ref="M31:M37">L31*E31/1000</f>
        <v>22.5</v>
      </c>
    </row>
    <row r="32" spans="1:13" ht="45.75" customHeight="1">
      <c r="A32" s="440"/>
      <c r="B32" s="439"/>
      <c r="C32" s="465"/>
      <c r="D32" s="37" t="s">
        <v>115</v>
      </c>
      <c r="E32" s="22">
        <v>7</v>
      </c>
      <c r="F32" s="22">
        <v>6</v>
      </c>
      <c r="G32" s="22">
        <v>0.09</v>
      </c>
      <c r="H32" s="22"/>
      <c r="I32" s="22">
        <v>0.56</v>
      </c>
      <c r="J32" s="22">
        <v>0.63</v>
      </c>
      <c r="K32" s="22">
        <v>2.6</v>
      </c>
      <c r="L32" s="22">
        <v>26.4</v>
      </c>
      <c r="M32" s="147">
        <f>L32*E32/1000</f>
        <v>0.1848</v>
      </c>
    </row>
    <row r="33" spans="1:13" ht="45.75" customHeight="1">
      <c r="A33" s="440"/>
      <c r="B33" s="439"/>
      <c r="C33" s="465"/>
      <c r="D33" s="37" t="s">
        <v>103</v>
      </c>
      <c r="E33" s="22">
        <v>50</v>
      </c>
      <c r="F33" s="22">
        <v>40</v>
      </c>
      <c r="G33" s="22">
        <v>0.1</v>
      </c>
      <c r="H33" s="22"/>
      <c r="I33" s="22">
        <v>2.9</v>
      </c>
      <c r="J33" s="22">
        <v>21.6</v>
      </c>
      <c r="K33" s="22">
        <v>13.5</v>
      </c>
      <c r="L33" s="22">
        <v>22</v>
      </c>
      <c r="M33" s="147">
        <f t="shared" si="1"/>
        <v>1.1</v>
      </c>
    </row>
    <row r="34" spans="1:13" ht="45.75" customHeight="1">
      <c r="A34" s="440"/>
      <c r="B34" s="439"/>
      <c r="C34" s="465"/>
      <c r="D34" s="37" t="s">
        <v>119</v>
      </c>
      <c r="E34" s="22">
        <v>60</v>
      </c>
      <c r="F34" s="22">
        <v>48</v>
      </c>
      <c r="G34" s="22">
        <v>0.86</v>
      </c>
      <c r="H34" s="22">
        <v>0.04</v>
      </c>
      <c r="I34" s="22">
        <v>2.26</v>
      </c>
      <c r="J34" s="22">
        <v>2</v>
      </c>
      <c r="K34" s="22">
        <v>13</v>
      </c>
      <c r="L34" s="22">
        <v>16.5</v>
      </c>
      <c r="M34" s="147">
        <f t="shared" si="1"/>
        <v>0.99</v>
      </c>
    </row>
    <row r="35" spans="1:13" ht="45.75" customHeight="1">
      <c r="A35" s="440"/>
      <c r="B35" s="439"/>
      <c r="C35" s="465"/>
      <c r="D35" s="37" t="s">
        <v>100</v>
      </c>
      <c r="E35" s="22">
        <v>50</v>
      </c>
      <c r="F35" s="22">
        <v>35</v>
      </c>
      <c r="G35" s="22">
        <v>0.45</v>
      </c>
      <c r="H35" s="22"/>
      <c r="I35" s="22">
        <v>0.52</v>
      </c>
      <c r="J35" s="22">
        <v>7.2</v>
      </c>
      <c r="K35" s="22">
        <v>23.45</v>
      </c>
      <c r="L35" s="22">
        <v>17.6</v>
      </c>
      <c r="M35" s="147">
        <f t="shared" si="1"/>
        <v>0.8800000000000001</v>
      </c>
    </row>
    <row r="36" spans="1:13" ht="45.75" customHeight="1">
      <c r="A36" s="440"/>
      <c r="B36" s="439"/>
      <c r="C36" s="465"/>
      <c r="D36" s="37" t="s">
        <v>97</v>
      </c>
      <c r="E36" s="22">
        <v>3</v>
      </c>
      <c r="F36" s="23">
        <v>3</v>
      </c>
      <c r="G36" s="23">
        <v>0.01</v>
      </c>
      <c r="H36" s="23">
        <v>2.35</v>
      </c>
      <c r="I36" s="23">
        <v>0.01</v>
      </c>
      <c r="J36" s="23"/>
      <c r="K36" s="23">
        <v>22.02</v>
      </c>
      <c r="L36" s="23">
        <v>429</v>
      </c>
      <c r="M36" s="147">
        <f t="shared" si="1"/>
        <v>1.287</v>
      </c>
    </row>
    <row r="37" spans="1:13" ht="45.75" customHeight="1">
      <c r="A37" s="440"/>
      <c r="B37" s="439"/>
      <c r="C37" s="466"/>
      <c r="D37" s="37" t="s">
        <v>91</v>
      </c>
      <c r="E37" s="22">
        <v>3</v>
      </c>
      <c r="F37" s="22">
        <v>3</v>
      </c>
      <c r="G37" s="22"/>
      <c r="H37" s="22">
        <v>2.81</v>
      </c>
      <c r="I37" s="22"/>
      <c r="J37" s="22"/>
      <c r="K37" s="22">
        <v>26.19</v>
      </c>
      <c r="L37" s="22">
        <v>120</v>
      </c>
      <c r="M37" s="147">
        <f t="shared" si="1"/>
        <v>0.36</v>
      </c>
    </row>
    <row r="38" spans="1:13" ht="45.75" customHeight="1">
      <c r="A38" s="433"/>
      <c r="B38" s="433"/>
      <c r="C38" s="433"/>
      <c r="D38" s="433"/>
      <c r="E38" s="433"/>
      <c r="F38" s="433"/>
      <c r="G38" s="27">
        <f>SUM(G31:G37)</f>
        <v>11.509999999999998</v>
      </c>
      <c r="H38" s="27">
        <f>SUM(H31:H37)</f>
        <v>10.100000000000001</v>
      </c>
      <c r="I38" s="27">
        <f>SUM(I31:I37)</f>
        <v>6.25</v>
      </c>
      <c r="J38" s="27">
        <f>SUM(J31:J37)</f>
        <v>31.43</v>
      </c>
      <c r="K38" s="27">
        <f>SUM(K31:K37)</f>
        <v>184.76</v>
      </c>
      <c r="L38" s="27"/>
      <c r="M38" s="145">
        <f>SUM(M31:M37)</f>
        <v>27.301799999999997</v>
      </c>
    </row>
    <row r="39" spans="1:13" ht="45.75" customHeight="1">
      <c r="A39" s="460" t="s">
        <v>290</v>
      </c>
      <c r="B39" s="455">
        <v>150</v>
      </c>
      <c r="C39" s="584">
        <v>67</v>
      </c>
      <c r="D39" s="28" t="s">
        <v>232</v>
      </c>
      <c r="E39" s="24">
        <v>5</v>
      </c>
      <c r="F39" s="24">
        <v>5</v>
      </c>
      <c r="G39" s="24"/>
      <c r="H39" s="24">
        <v>0.22</v>
      </c>
      <c r="I39" s="24">
        <v>0.31</v>
      </c>
      <c r="J39" s="24">
        <v>0.6</v>
      </c>
      <c r="K39" s="24">
        <v>13.95</v>
      </c>
      <c r="L39" s="23">
        <v>214.5</v>
      </c>
      <c r="M39" s="147">
        <f>L39*E39/1000</f>
        <v>1.0725</v>
      </c>
    </row>
    <row r="40" spans="1:13" ht="45.75" customHeight="1">
      <c r="A40" s="460"/>
      <c r="B40" s="455"/>
      <c r="C40" s="584"/>
      <c r="D40" s="28" t="s">
        <v>225</v>
      </c>
      <c r="E40" s="24">
        <v>4</v>
      </c>
      <c r="F40" s="24">
        <v>4</v>
      </c>
      <c r="G40" s="24">
        <v>0.053</v>
      </c>
      <c r="H40" s="24"/>
      <c r="I40" s="24">
        <v>1.96</v>
      </c>
      <c r="J40" s="24">
        <v>0.45</v>
      </c>
      <c r="K40" s="24">
        <v>8.28</v>
      </c>
      <c r="L40" s="23">
        <v>203.5</v>
      </c>
      <c r="M40" s="147">
        <f>L40*E40/1000</f>
        <v>0.814</v>
      </c>
    </row>
    <row r="41" spans="1:13" ht="45.75" customHeight="1">
      <c r="A41" s="460"/>
      <c r="B41" s="455"/>
      <c r="C41" s="584"/>
      <c r="D41" s="28" t="s">
        <v>13</v>
      </c>
      <c r="E41" s="22">
        <v>8</v>
      </c>
      <c r="F41" s="22">
        <v>8</v>
      </c>
      <c r="G41" s="22"/>
      <c r="H41" s="22"/>
      <c r="I41" s="22">
        <v>9.5</v>
      </c>
      <c r="J41" s="22"/>
      <c r="K41" s="22">
        <v>39</v>
      </c>
      <c r="L41" s="23">
        <v>47.95</v>
      </c>
      <c r="M41" s="147">
        <f>L41*E41/1000</f>
        <v>0.3836</v>
      </c>
    </row>
    <row r="42" spans="1:13" ht="45.75" customHeight="1">
      <c r="A42" s="483"/>
      <c r="B42" s="484"/>
      <c r="C42" s="484"/>
      <c r="D42" s="484"/>
      <c r="E42" s="484"/>
      <c r="F42" s="484"/>
      <c r="G42" s="484"/>
      <c r="H42" s="485"/>
      <c r="I42" s="27">
        <f>SUM(I39:I41)</f>
        <v>11.77</v>
      </c>
      <c r="J42" s="27">
        <f>SUM(J39:J41)</f>
        <v>1.05</v>
      </c>
      <c r="K42" s="27">
        <f>SUM(K39:K41)</f>
        <v>61.23</v>
      </c>
      <c r="L42" s="27"/>
      <c r="M42" s="145">
        <f>SUM(M39:M41)</f>
        <v>2.2701</v>
      </c>
    </row>
    <row r="43" spans="1:13" ht="45.75" customHeight="1">
      <c r="A43" s="57" t="s">
        <v>43</v>
      </c>
      <c r="B43" s="46">
        <v>25</v>
      </c>
      <c r="C43" s="46"/>
      <c r="D43" s="41" t="s">
        <v>24</v>
      </c>
      <c r="E43" s="23">
        <v>25</v>
      </c>
      <c r="F43" s="23">
        <v>25</v>
      </c>
      <c r="G43" s="23">
        <v>1.3</v>
      </c>
      <c r="H43" s="23">
        <v>0.3</v>
      </c>
      <c r="I43" s="23">
        <v>11.07</v>
      </c>
      <c r="J43" s="23"/>
      <c r="K43" s="23">
        <v>53.5</v>
      </c>
      <c r="L43" s="23">
        <v>53.16</v>
      </c>
      <c r="M43" s="148">
        <f>L43*E43/1000</f>
        <v>1.329</v>
      </c>
    </row>
    <row r="44" spans="1:13" ht="45.75" customHeight="1">
      <c r="A44" s="435" t="s">
        <v>28</v>
      </c>
      <c r="B44" s="435"/>
      <c r="C44" s="435"/>
      <c r="D44" s="435"/>
      <c r="E44" s="435"/>
      <c r="F44" s="435"/>
      <c r="G44" s="347">
        <f>G30+G38+G43</f>
        <v>35.3</v>
      </c>
      <c r="H44" s="427">
        <f>H30+H38+H43</f>
        <v>17.53</v>
      </c>
      <c r="I44" s="427">
        <f>I30+I38+I43</f>
        <v>27.22</v>
      </c>
      <c r="J44" s="427">
        <f>J30+J38+J43</f>
        <v>43.85</v>
      </c>
      <c r="K44" s="427">
        <f>K30+K38+K43</f>
        <v>398.91</v>
      </c>
      <c r="L44" s="347"/>
      <c r="M44" s="279">
        <f>M30+M38+M42+M43</f>
        <v>66.26114999999999</v>
      </c>
    </row>
    <row r="45" spans="1:13" ht="45.75" customHeight="1">
      <c r="A45" s="461" t="s">
        <v>25</v>
      </c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3"/>
    </row>
    <row r="46" spans="1:13" ht="45.75" customHeight="1">
      <c r="A46" s="454" t="s">
        <v>71</v>
      </c>
      <c r="B46" s="439">
        <v>70</v>
      </c>
      <c r="C46" s="439">
        <v>17</v>
      </c>
      <c r="D46" s="41" t="s">
        <v>19</v>
      </c>
      <c r="E46" s="23">
        <v>70</v>
      </c>
      <c r="F46" s="23">
        <v>49</v>
      </c>
      <c r="G46" s="23">
        <v>0.98</v>
      </c>
      <c r="H46" s="23">
        <v>0.24</v>
      </c>
      <c r="I46" s="23">
        <v>8.1</v>
      </c>
      <c r="J46" s="23">
        <v>9.25</v>
      </c>
      <c r="K46" s="23">
        <v>39.2</v>
      </c>
      <c r="L46" s="23">
        <v>17.6</v>
      </c>
      <c r="M46" s="147">
        <f aca="true" t="shared" si="2" ref="M46:M53">L46*E46/1000</f>
        <v>1.232</v>
      </c>
    </row>
    <row r="47" spans="1:13" ht="45.75" customHeight="1">
      <c r="A47" s="454"/>
      <c r="B47" s="439"/>
      <c r="C47" s="439"/>
      <c r="D47" s="41" t="s">
        <v>23</v>
      </c>
      <c r="E47" s="23">
        <v>50</v>
      </c>
      <c r="F47" s="23">
        <v>50</v>
      </c>
      <c r="G47" s="23">
        <v>1.4</v>
      </c>
      <c r="H47" s="23">
        <v>1.6</v>
      </c>
      <c r="I47" s="23">
        <v>2.35</v>
      </c>
      <c r="J47" s="23">
        <v>0.65</v>
      </c>
      <c r="K47" s="23">
        <v>27.5</v>
      </c>
      <c r="L47" s="23">
        <v>40.7</v>
      </c>
      <c r="M47" s="147">
        <f>L47*E47/1000</f>
        <v>2.035</v>
      </c>
    </row>
    <row r="48" spans="1:13" ht="45.75" customHeight="1">
      <c r="A48" s="454"/>
      <c r="B48" s="439"/>
      <c r="C48" s="439"/>
      <c r="D48" s="41" t="s">
        <v>164</v>
      </c>
      <c r="E48" s="23">
        <v>5</v>
      </c>
      <c r="F48" s="23">
        <v>4.25</v>
      </c>
      <c r="G48" s="23">
        <v>0.62</v>
      </c>
      <c r="H48" s="23">
        <v>1.25</v>
      </c>
      <c r="I48" s="23">
        <v>0.02</v>
      </c>
      <c r="J48" s="23"/>
      <c r="K48" s="23">
        <v>14.11</v>
      </c>
      <c r="L48" s="23">
        <v>165</v>
      </c>
      <c r="M48" s="147">
        <f t="shared" si="2"/>
        <v>0.825</v>
      </c>
    </row>
    <row r="49" spans="1:13" ht="45.75" customHeight="1">
      <c r="A49" s="454"/>
      <c r="B49" s="439"/>
      <c r="C49" s="439"/>
      <c r="D49" s="41" t="s">
        <v>11</v>
      </c>
      <c r="E49" s="23">
        <v>3</v>
      </c>
      <c r="F49" s="23">
        <v>3</v>
      </c>
      <c r="G49" s="23">
        <v>0.01</v>
      </c>
      <c r="H49" s="23">
        <v>2.35</v>
      </c>
      <c r="I49" s="23">
        <v>0.01</v>
      </c>
      <c r="J49" s="23"/>
      <c r="K49" s="23">
        <v>22.02</v>
      </c>
      <c r="L49" s="23">
        <v>429</v>
      </c>
      <c r="M49" s="147">
        <f t="shared" si="2"/>
        <v>1.287</v>
      </c>
    </row>
    <row r="50" spans="1:13" ht="45.75" customHeight="1">
      <c r="A50" s="454"/>
      <c r="B50" s="439"/>
      <c r="C50" s="439"/>
      <c r="D50" s="41" t="s">
        <v>26</v>
      </c>
      <c r="E50" s="22">
        <v>50</v>
      </c>
      <c r="F50" s="22">
        <v>50</v>
      </c>
      <c r="G50" s="22">
        <v>5.15</v>
      </c>
      <c r="H50" s="22">
        <v>0.55</v>
      </c>
      <c r="I50" s="22"/>
      <c r="J50" s="22"/>
      <c r="K50" s="22">
        <v>167</v>
      </c>
      <c r="L50" s="22">
        <v>32.9</v>
      </c>
      <c r="M50" s="147">
        <f t="shared" si="2"/>
        <v>1.645</v>
      </c>
    </row>
    <row r="51" spans="1:13" ht="45.75" customHeight="1">
      <c r="A51" s="454"/>
      <c r="B51" s="439"/>
      <c r="C51" s="439"/>
      <c r="D51" s="41" t="s">
        <v>39</v>
      </c>
      <c r="E51" s="22">
        <v>1</v>
      </c>
      <c r="F51" s="22">
        <v>1</v>
      </c>
      <c r="G51" s="22"/>
      <c r="H51" s="22"/>
      <c r="I51" s="22">
        <v>1</v>
      </c>
      <c r="J51" s="22"/>
      <c r="K51" s="22">
        <v>3.8</v>
      </c>
      <c r="L51" s="22">
        <v>47.95</v>
      </c>
      <c r="M51" s="147">
        <f t="shared" si="2"/>
        <v>0.04795</v>
      </c>
    </row>
    <row r="52" spans="1:13" ht="45.75" customHeight="1">
      <c r="A52" s="454"/>
      <c r="B52" s="439"/>
      <c r="C52" s="439"/>
      <c r="D52" s="41" t="s">
        <v>17</v>
      </c>
      <c r="E52" s="68">
        <v>3</v>
      </c>
      <c r="F52" s="22">
        <v>3</v>
      </c>
      <c r="G52" s="22"/>
      <c r="H52" s="22">
        <v>2.81</v>
      </c>
      <c r="I52" s="22"/>
      <c r="J52" s="22"/>
      <c r="K52" s="22">
        <v>26.19</v>
      </c>
      <c r="L52" s="22">
        <v>120</v>
      </c>
      <c r="M52" s="147">
        <f t="shared" si="2"/>
        <v>0.36</v>
      </c>
    </row>
    <row r="53" spans="1:13" ht="45.75" customHeight="1">
      <c r="A53" s="454"/>
      <c r="B53" s="439"/>
      <c r="C53" s="439"/>
      <c r="D53" s="37" t="s">
        <v>218</v>
      </c>
      <c r="E53" s="23">
        <v>0.0002</v>
      </c>
      <c r="F53" s="23">
        <v>0.0002</v>
      </c>
      <c r="G53" s="23"/>
      <c r="H53" s="23"/>
      <c r="I53" s="23"/>
      <c r="J53" s="23"/>
      <c r="K53" s="23"/>
      <c r="L53" s="23">
        <v>341</v>
      </c>
      <c r="M53" s="207">
        <f t="shared" si="2"/>
        <v>6.819999999999999E-05</v>
      </c>
    </row>
    <row r="54" spans="1:13" ht="45.75" customHeight="1">
      <c r="A54" s="433"/>
      <c r="B54" s="433"/>
      <c r="C54" s="433"/>
      <c r="D54" s="433"/>
      <c r="E54" s="433"/>
      <c r="F54" s="433"/>
      <c r="G54" s="27">
        <f>SUM(G46:G53)</f>
        <v>8.16</v>
      </c>
      <c r="H54" s="27">
        <f>SUM(H46:H53)</f>
        <v>8.799999999999999</v>
      </c>
      <c r="I54" s="27">
        <f>SUM(I46:I53)</f>
        <v>11.479999999999999</v>
      </c>
      <c r="J54" s="27">
        <f>SUM(J46:J53)</f>
        <v>9.9</v>
      </c>
      <c r="K54" s="27">
        <f>SUM(K46:K53)</f>
        <v>299.82</v>
      </c>
      <c r="L54" s="27"/>
      <c r="M54" s="145">
        <f>SUM(M46:M53)</f>
        <v>7.432018200000002</v>
      </c>
    </row>
    <row r="55" spans="1:13" ht="45.75" customHeight="1">
      <c r="A55" s="436" t="s">
        <v>56</v>
      </c>
      <c r="B55" s="439">
        <v>150</v>
      </c>
      <c r="C55" s="439">
        <v>3</v>
      </c>
      <c r="D55" s="41" t="s">
        <v>108</v>
      </c>
      <c r="E55" s="23">
        <v>1</v>
      </c>
      <c r="F55" s="23">
        <v>1</v>
      </c>
      <c r="G55" s="23"/>
      <c r="H55" s="23"/>
      <c r="I55" s="23"/>
      <c r="J55" s="23"/>
      <c r="K55" s="23"/>
      <c r="L55" s="23">
        <v>506</v>
      </c>
      <c r="M55" s="147">
        <f>L55*E55/1000</f>
        <v>0.506</v>
      </c>
    </row>
    <row r="56" spans="1:13" ht="45.75" customHeight="1">
      <c r="A56" s="436"/>
      <c r="B56" s="439"/>
      <c r="C56" s="439"/>
      <c r="D56" s="37" t="s">
        <v>88</v>
      </c>
      <c r="E56" s="23">
        <v>100</v>
      </c>
      <c r="F56" s="23">
        <v>100</v>
      </c>
      <c r="G56" s="23">
        <v>2.8</v>
      </c>
      <c r="H56" s="23">
        <v>3.2</v>
      </c>
      <c r="I56" s="23">
        <v>4.7</v>
      </c>
      <c r="J56" s="23">
        <v>1.3</v>
      </c>
      <c r="K56" s="23">
        <v>59</v>
      </c>
      <c r="L56" s="24">
        <v>40.7</v>
      </c>
      <c r="M56" s="147">
        <f>L56*E56/1000</f>
        <v>4.07</v>
      </c>
    </row>
    <row r="57" spans="1:13" s="8" customFormat="1" ht="51.75" customHeight="1">
      <c r="A57" s="436"/>
      <c r="B57" s="439"/>
      <c r="C57" s="439"/>
      <c r="D57" s="41" t="s">
        <v>98</v>
      </c>
      <c r="E57" s="22">
        <v>8</v>
      </c>
      <c r="F57" s="22">
        <v>8</v>
      </c>
      <c r="G57" s="22"/>
      <c r="H57" s="22"/>
      <c r="I57" s="22">
        <v>7.64</v>
      </c>
      <c r="J57" s="22"/>
      <c r="K57" s="22">
        <v>31.2</v>
      </c>
      <c r="L57" s="22">
        <v>47.95</v>
      </c>
      <c r="M57" s="147">
        <f>L57*E57/1000</f>
        <v>0.3836</v>
      </c>
    </row>
    <row r="58" spans="1:13" ht="45.75" customHeight="1">
      <c r="A58" s="433"/>
      <c r="B58" s="433"/>
      <c r="C58" s="433"/>
      <c r="D58" s="433"/>
      <c r="E58" s="433"/>
      <c r="F58" s="433"/>
      <c r="G58" s="27">
        <f>SUM(G55:G57)</f>
        <v>2.8</v>
      </c>
      <c r="H58" s="27">
        <f>SUM(H55:H57)</f>
        <v>3.2</v>
      </c>
      <c r="I58" s="27">
        <f>SUM(I55:I57)</f>
        <v>12.34</v>
      </c>
      <c r="J58" s="27">
        <f>SUM(J55:J57)</f>
        <v>1.3</v>
      </c>
      <c r="K58" s="27">
        <f>SUM(K55:K57)</f>
        <v>90.2</v>
      </c>
      <c r="L58" s="27"/>
      <c r="M58" s="145">
        <f>SUM(M55:M57)</f>
        <v>4.959600000000001</v>
      </c>
    </row>
    <row r="59" spans="1:13" ht="45.75" customHeight="1">
      <c r="A59" s="435" t="s">
        <v>30</v>
      </c>
      <c r="B59" s="435"/>
      <c r="C59" s="435"/>
      <c r="D59" s="435"/>
      <c r="E59" s="435"/>
      <c r="F59" s="435"/>
      <c r="G59" s="347">
        <f>G54+G58</f>
        <v>10.96</v>
      </c>
      <c r="H59" s="347">
        <f>H54+H58</f>
        <v>12</v>
      </c>
      <c r="I59" s="347">
        <f>I54+I58</f>
        <v>23.82</v>
      </c>
      <c r="J59" s="347">
        <f>J54+J58</f>
        <v>11.200000000000001</v>
      </c>
      <c r="K59" s="347">
        <f>K54+K58</f>
        <v>390.02</v>
      </c>
      <c r="L59" s="347"/>
      <c r="M59" s="279">
        <f>M54+M58</f>
        <v>12.391618200000003</v>
      </c>
    </row>
    <row r="60" spans="1:13" ht="45.75" customHeight="1">
      <c r="A60" s="432" t="s">
        <v>31</v>
      </c>
      <c r="B60" s="432"/>
      <c r="C60" s="432"/>
      <c r="D60" s="432"/>
      <c r="E60" s="432"/>
      <c r="F60" s="432"/>
      <c r="G60" s="348">
        <f>G44+G59</f>
        <v>46.26</v>
      </c>
      <c r="H60" s="348">
        <f>H19+H44+H59</f>
        <v>43.510000000000005</v>
      </c>
      <c r="I60" s="348">
        <f>I19+I44+I59</f>
        <v>109.37</v>
      </c>
      <c r="J60" s="348">
        <f>J19+J44+J59</f>
        <v>91.25</v>
      </c>
      <c r="K60" s="348">
        <f>K19+K44+K59</f>
        <v>1201.3600000000001</v>
      </c>
      <c r="L60" s="348"/>
      <c r="M60" s="281">
        <f>M19+M44+M59+M21</f>
        <v>103.9502682</v>
      </c>
    </row>
  </sheetData>
  <sheetProtection/>
  <mergeCells count="41">
    <mergeCell ref="C5:C10"/>
    <mergeCell ref="A5:A10"/>
    <mergeCell ref="C31:C37"/>
    <mergeCell ref="A19:F19"/>
    <mergeCell ref="A1:K1"/>
    <mergeCell ref="A4:K4"/>
    <mergeCell ref="A11:F11"/>
    <mergeCell ref="A15:A17"/>
    <mergeCell ref="A14:F14"/>
    <mergeCell ref="B5:B10"/>
    <mergeCell ref="A12:A13"/>
    <mergeCell ref="B12:B13"/>
    <mergeCell ref="A54:F54"/>
    <mergeCell ref="A46:A53"/>
    <mergeCell ref="A44:F44"/>
    <mergeCell ref="A45:M45"/>
    <mergeCell ref="A42:H42"/>
    <mergeCell ref="B31:B37"/>
    <mergeCell ref="A39:A41"/>
    <mergeCell ref="A38:F38"/>
    <mergeCell ref="A31:A37"/>
    <mergeCell ref="C39:C41"/>
    <mergeCell ref="A60:F60"/>
    <mergeCell ref="A30:F30"/>
    <mergeCell ref="B46:B53"/>
    <mergeCell ref="A59:F59"/>
    <mergeCell ref="A58:F58"/>
    <mergeCell ref="B55:B57"/>
    <mergeCell ref="C46:C53"/>
    <mergeCell ref="C55:C57"/>
    <mergeCell ref="A55:A57"/>
    <mergeCell ref="B39:B41"/>
    <mergeCell ref="C12:C13"/>
    <mergeCell ref="C15:C17"/>
    <mergeCell ref="A22:M22"/>
    <mergeCell ref="B23:B29"/>
    <mergeCell ref="C23:C29"/>
    <mergeCell ref="A20:K20"/>
    <mergeCell ref="B15:B17"/>
    <mergeCell ref="A18:F18"/>
    <mergeCell ref="A23:A29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63"/>
  <sheetViews>
    <sheetView view="pageBreakPreview" zoomScale="30" zoomScaleNormal="33" zoomScaleSheetLayoutView="30" zoomScalePageLayoutView="40" workbookViewId="0" topLeftCell="A7">
      <selection activeCell="E21" sqref="E21"/>
    </sheetView>
  </sheetViews>
  <sheetFormatPr defaultColWidth="9.140625" defaultRowHeight="15"/>
  <cols>
    <col min="1" max="1" width="71.28125" style="209" customWidth="1"/>
    <col min="2" max="2" width="29.140625" style="209" customWidth="1"/>
    <col min="3" max="3" width="35.140625" style="209" customWidth="1"/>
    <col min="4" max="4" width="66.7109375" style="211" customWidth="1"/>
    <col min="5" max="6" width="24.57421875" style="212" customWidth="1"/>
    <col min="7" max="10" width="24.7109375" style="212" customWidth="1"/>
    <col min="11" max="11" width="30.421875" style="212" customWidth="1"/>
    <col min="12" max="12" width="25.57421875" style="212" customWidth="1"/>
    <col min="13" max="13" width="23.7109375" style="211" customWidth="1"/>
    <col min="14" max="14" width="9.140625" style="7" customWidth="1"/>
  </cols>
  <sheetData>
    <row r="2" spans="2:13" ht="36">
      <c r="B2" s="215"/>
      <c r="C2" s="215"/>
      <c r="D2" s="213" t="s">
        <v>138</v>
      </c>
      <c r="E2" s="20"/>
      <c r="F2" s="20"/>
      <c r="G2" s="20"/>
      <c r="H2" s="20"/>
      <c r="I2" s="20"/>
      <c r="J2" s="20"/>
      <c r="K2" s="213" t="s">
        <v>338</v>
      </c>
      <c r="L2" s="213"/>
      <c r="M2" s="139"/>
    </row>
    <row r="3" spans="2:13" ht="36">
      <c r="B3" s="214" t="s">
        <v>84</v>
      </c>
      <c r="C3" s="214"/>
      <c r="D3" s="166"/>
      <c r="E3" s="20"/>
      <c r="F3" s="20"/>
      <c r="G3" s="20"/>
      <c r="H3" s="20"/>
      <c r="I3" s="20"/>
      <c r="J3" s="20"/>
      <c r="K3" s="20"/>
      <c r="L3" s="20"/>
      <c r="M3" s="64"/>
    </row>
    <row r="4" spans="1:13" ht="108.75" customHeight="1">
      <c r="A4" s="46" t="s">
        <v>0</v>
      </c>
      <c r="B4" s="46" t="s">
        <v>1</v>
      </c>
      <c r="C4" s="36" t="s">
        <v>236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235</v>
      </c>
      <c r="K4" s="36" t="s">
        <v>8</v>
      </c>
      <c r="L4" s="36" t="s">
        <v>220</v>
      </c>
      <c r="M4" s="132" t="s">
        <v>205</v>
      </c>
    </row>
    <row r="5" spans="1:13" ht="48" customHeight="1">
      <c r="A5" s="451" t="s">
        <v>9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27"/>
      <c r="M5" s="28"/>
    </row>
    <row r="6" spans="1:13" ht="48" customHeight="1">
      <c r="A6" s="436" t="s">
        <v>216</v>
      </c>
      <c r="B6" s="439">
        <v>150</v>
      </c>
      <c r="C6" s="439">
        <v>58</v>
      </c>
      <c r="D6" s="41" t="s">
        <v>33</v>
      </c>
      <c r="E6" s="23">
        <v>10</v>
      </c>
      <c r="F6" s="23">
        <v>10</v>
      </c>
      <c r="G6" s="23">
        <v>0.63</v>
      </c>
      <c r="H6" s="23">
        <v>0.09</v>
      </c>
      <c r="I6" s="23">
        <v>7.11</v>
      </c>
      <c r="J6" s="23"/>
      <c r="K6" s="23">
        <v>32.6</v>
      </c>
      <c r="L6" s="23">
        <v>50.05</v>
      </c>
      <c r="M6" s="152">
        <f>L6*E6/1000</f>
        <v>0.5005</v>
      </c>
    </row>
    <row r="7" spans="1:13" ht="46.5" customHeight="1">
      <c r="A7" s="436"/>
      <c r="B7" s="439"/>
      <c r="C7" s="439"/>
      <c r="D7" s="41" t="s">
        <v>38</v>
      </c>
      <c r="E7" s="23">
        <v>20</v>
      </c>
      <c r="F7" s="23">
        <v>20</v>
      </c>
      <c r="G7" s="23">
        <v>2</v>
      </c>
      <c r="H7" s="23">
        <v>0.44</v>
      </c>
      <c r="I7" s="23">
        <v>13.08</v>
      </c>
      <c r="J7" s="23"/>
      <c r="K7" s="23">
        <v>66</v>
      </c>
      <c r="L7" s="23">
        <v>41.8</v>
      </c>
      <c r="M7" s="152">
        <f>L7*E7/1000</f>
        <v>0.836</v>
      </c>
    </row>
    <row r="8" spans="1:13" ht="48" customHeight="1">
      <c r="A8" s="436"/>
      <c r="B8" s="439"/>
      <c r="C8" s="439"/>
      <c r="D8" s="41" t="s">
        <v>23</v>
      </c>
      <c r="E8" s="23">
        <v>100</v>
      </c>
      <c r="F8" s="23">
        <v>100</v>
      </c>
      <c r="G8" s="23">
        <v>2.8</v>
      </c>
      <c r="H8" s="23">
        <v>3.2</v>
      </c>
      <c r="I8" s="23">
        <v>4.7</v>
      </c>
      <c r="J8" s="23">
        <v>1.3</v>
      </c>
      <c r="K8" s="23">
        <v>59</v>
      </c>
      <c r="L8" s="23">
        <v>40.7</v>
      </c>
      <c r="M8" s="152">
        <f>L8*E8/1000</f>
        <v>4.07</v>
      </c>
    </row>
    <row r="9" spans="1:13" ht="56.25" customHeight="1">
      <c r="A9" s="436"/>
      <c r="B9" s="439"/>
      <c r="C9" s="439"/>
      <c r="D9" s="41" t="s">
        <v>13</v>
      </c>
      <c r="E9" s="23">
        <v>3</v>
      </c>
      <c r="F9" s="23">
        <v>3</v>
      </c>
      <c r="G9" s="23"/>
      <c r="H9" s="23"/>
      <c r="I9" s="23">
        <v>2.86</v>
      </c>
      <c r="J9" s="23"/>
      <c r="K9" s="23">
        <v>11.7</v>
      </c>
      <c r="L9" s="23">
        <v>47.95</v>
      </c>
      <c r="M9" s="152">
        <f>L9*E9/1000</f>
        <v>0.14385000000000003</v>
      </c>
    </row>
    <row r="10" spans="1:13" ht="53.25" customHeight="1">
      <c r="A10" s="436"/>
      <c r="B10" s="439"/>
      <c r="C10" s="439"/>
      <c r="D10" s="41" t="s">
        <v>11</v>
      </c>
      <c r="E10" s="22">
        <v>3</v>
      </c>
      <c r="F10" s="22">
        <v>3</v>
      </c>
      <c r="G10" s="22">
        <v>0.01</v>
      </c>
      <c r="H10" s="22">
        <v>2.35</v>
      </c>
      <c r="I10" s="22">
        <v>0.01</v>
      </c>
      <c r="J10" s="22"/>
      <c r="K10" s="22">
        <v>22.02</v>
      </c>
      <c r="L10" s="22">
        <v>429</v>
      </c>
      <c r="M10" s="152">
        <f>L10*E10/1000</f>
        <v>1.287</v>
      </c>
    </row>
    <row r="11" spans="1:13" ht="48" customHeight="1">
      <c r="A11" s="433"/>
      <c r="B11" s="433"/>
      <c r="C11" s="433"/>
      <c r="D11" s="433"/>
      <c r="E11" s="433"/>
      <c r="F11" s="433"/>
      <c r="G11" s="27">
        <f>SUM(G6:G10)</f>
        <v>5.4399999999999995</v>
      </c>
      <c r="H11" s="27">
        <f>SUM(H6:H10)</f>
        <v>6.08</v>
      </c>
      <c r="I11" s="27">
        <f>SUM(I6:I10)</f>
        <v>27.76</v>
      </c>
      <c r="J11" s="27">
        <f>SUM(J6:J10)</f>
        <v>1.3</v>
      </c>
      <c r="K11" s="27">
        <f>SUM(K6:K10)</f>
        <v>191.32</v>
      </c>
      <c r="L11" s="27"/>
      <c r="M11" s="149">
        <f>SUM(M6:M10)</f>
        <v>6.83735</v>
      </c>
    </row>
    <row r="12" spans="1:13" ht="48" customHeight="1">
      <c r="A12" s="464" t="s">
        <v>99</v>
      </c>
      <c r="B12" s="441" t="s">
        <v>86</v>
      </c>
      <c r="C12" s="178"/>
      <c r="D12" s="37" t="s">
        <v>45</v>
      </c>
      <c r="E12" s="22">
        <v>30</v>
      </c>
      <c r="F12" s="22">
        <v>30</v>
      </c>
      <c r="G12" s="22">
        <v>2.13</v>
      </c>
      <c r="H12" s="22">
        <v>0.33</v>
      </c>
      <c r="I12" s="22">
        <v>13.9</v>
      </c>
      <c r="J12" s="22"/>
      <c r="K12" s="22">
        <v>36.7</v>
      </c>
      <c r="L12" s="22">
        <v>60.18</v>
      </c>
      <c r="M12" s="152">
        <f>L12*E12/1000</f>
        <v>1.8054000000000001</v>
      </c>
    </row>
    <row r="13" spans="1:13" ht="48" customHeight="1">
      <c r="A13" s="466"/>
      <c r="B13" s="442"/>
      <c r="C13" s="179"/>
      <c r="D13" s="37" t="s">
        <v>97</v>
      </c>
      <c r="E13" s="22">
        <v>8</v>
      </c>
      <c r="F13" s="22">
        <v>8</v>
      </c>
      <c r="G13" s="22">
        <v>0.03</v>
      </c>
      <c r="H13" s="22">
        <v>6.28</v>
      </c>
      <c r="I13" s="22">
        <v>0.04</v>
      </c>
      <c r="J13" s="22"/>
      <c r="K13" s="22">
        <v>58.72</v>
      </c>
      <c r="L13" s="23">
        <v>429</v>
      </c>
      <c r="M13" s="152">
        <f>L13*E13/1000</f>
        <v>3.432</v>
      </c>
    </row>
    <row r="14" spans="1:13" ht="48" customHeight="1">
      <c r="A14" s="433"/>
      <c r="B14" s="433"/>
      <c r="C14" s="433"/>
      <c r="D14" s="433"/>
      <c r="E14" s="433"/>
      <c r="F14" s="433"/>
      <c r="G14" s="27">
        <f>SUM(G12:G13)</f>
        <v>2.1599999999999997</v>
      </c>
      <c r="H14" s="27">
        <f>SUM(H12:H13)</f>
        <v>6.61</v>
      </c>
      <c r="I14" s="27">
        <f>SUM(I12:I13)</f>
        <v>13.94</v>
      </c>
      <c r="J14" s="27">
        <f>SUM(J12:J13)</f>
        <v>0</v>
      </c>
      <c r="K14" s="27">
        <f>SUM(K12:K13)</f>
        <v>95.42</v>
      </c>
      <c r="L14" s="27"/>
      <c r="M14" s="149">
        <f>SUM(M12:M13)</f>
        <v>5.2374</v>
      </c>
    </row>
    <row r="15" spans="1:13" ht="48" customHeight="1">
      <c r="A15" s="509" t="s">
        <v>52</v>
      </c>
      <c r="B15" s="437">
        <v>200</v>
      </c>
      <c r="C15" s="437">
        <v>3</v>
      </c>
      <c r="D15" s="41" t="s">
        <v>66</v>
      </c>
      <c r="E15" s="23">
        <v>1</v>
      </c>
      <c r="F15" s="23">
        <v>1</v>
      </c>
      <c r="G15" s="23">
        <v>0.24</v>
      </c>
      <c r="H15" s="23">
        <v>0.17</v>
      </c>
      <c r="I15" s="23">
        <v>0.24</v>
      </c>
      <c r="J15" s="23"/>
      <c r="K15" s="23">
        <v>3.8</v>
      </c>
      <c r="L15" s="23">
        <v>605</v>
      </c>
      <c r="M15" s="152">
        <f>L15*E15/1000</f>
        <v>0.605</v>
      </c>
    </row>
    <row r="16" spans="1:13" ht="48" customHeight="1">
      <c r="A16" s="509"/>
      <c r="B16" s="437"/>
      <c r="C16" s="437"/>
      <c r="D16" s="41" t="s">
        <v>40</v>
      </c>
      <c r="E16" s="23">
        <v>100</v>
      </c>
      <c r="F16" s="23">
        <v>100</v>
      </c>
      <c r="G16" s="23">
        <v>2.8</v>
      </c>
      <c r="H16" s="23">
        <v>3.2</v>
      </c>
      <c r="I16" s="23">
        <v>4.7</v>
      </c>
      <c r="J16" s="23">
        <v>1.3</v>
      </c>
      <c r="K16" s="23">
        <v>59</v>
      </c>
      <c r="L16" s="24">
        <v>40.7</v>
      </c>
      <c r="M16" s="152">
        <f>L16*E16/1000</f>
        <v>4.07</v>
      </c>
    </row>
    <row r="17" spans="1:13" ht="48" customHeight="1">
      <c r="A17" s="509"/>
      <c r="B17" s="437"/>
      <c r="C17" s="437"/>
      <c r="D17" s="41" t="s">
        <v>39</v>
      </c>
      <c r="E17" s="22">
        <v>10</v>
      </c>
      <c r="F17" s="22">
        <v>10</v>
      </c>
      <c r="G17" s="22"/>
      <c r="H17" s="22"/>
      <c r="I17" s="22">
        <v>9.5</v>
      </c>
      <c r="J17" s="22"/>
      <c r="K17" s="22">
        <v>39</v>
      </c>
      <c r="L17" s="22">
        <v>47.95</v>
      </c>
      <c r="M17" s="152">
        <f>L17*E17/1000</f>
        <v>0.4795</v>
      </c>
    </row>
    <row r="18" spans="1:13" ht="48" customHeight="1">
      <c r="A18" s="433"/>
      <c r="B18" s="433"/>
      <c r="C18" s="433"/>
      <c r="D18" s="433"/>
      <c r="E18" s="433"/>
      <c r="F18" s="433"/>
      <c r="G18" s="27">
        <f>SUM(G15:G17)</f>
        <v>3.04</v>
      </c>
      <c r="H18" s="27">
        <f>SUM(H15:H17)</f>
        <v>3.37</v>
      </c>
      <c r="I18" s="27">
        <f>SUM(I15:I17)</f>
        <v>14.440000000000001</v>
      </c>
      <c r="J18" s="27">
        <f>SUM(J15:J17)</f>
        <v>1.3</v>
      </c>
      <c r="K18" s="27">
        <f>SUM(K15:K17)</f>
        <v>101.8</v>
      </c>
      <c r="L18" s="27"/>
      <c r="M18" s="149">
        <f>SUM(M15:M17)</f>
        <v>5.1545000000000005</v>
      </c>
    </row>
    <row r="19" spans="1:13" ht="48" customHeight="1">
      <c r="A19" s="435" t="s">
        <v>29</v>
      </c>
      <c r="B19" s="435"/>
      <c r="C19" s="435"/>
      <c r="D19" s="435"/>
      <c r="E19" s="435"/>
      <c r="F19" s="435"/>
      <c r="G19" s="347">
        <f>G21+G11+G14+G18</f>
        <v>11</v>
      </c>
      <c r="H19" s="347">
        <f>H21+H11+H14+H18</f>
        <v>16.37</v>
      </c>
      <c r="I19" s="347">
        <f>I21+I11+I14+I18</f>
        <v>63.269999999999996</v>
      </c>
      <c r="J19" s="347">
        <f>J21+J11+J14+J18</f>
        <v>133.60000000000002</v>
      </c>
      <c r="K19" s="347">
        <f>K21+K11+K14+K18</f>
        <v>424.18</v>
      </c>
      <c r="L19" s="347"/>
      <c r="M19" s="292">
        <f>M21+M11+M14+M18</f>
        <v>29.829250000000002</v>
      </c>
    </row>
    <row r="20" spans="1:13" ht="48" customHeight="1">
      <c r="A20" s="461" t="s">
        <v>14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3"/>
    </row>
    <row r="21" spans="1:14" s="8" customFormat="1" ht="45" customHeight="1">
      <c r="A21" s="306" t="s">
        <v>10</v>
      </c>
      <c r="B21" s="307">
        <v>90</v>
      </c>
      <c r="C21" s="307"/>
      <c r="D21" s="351" t="s">
        <v>95</v>
      </c>
      <c r="E21" s="313">
        <v>90</v>
      </c>
      <c r="F21" s="317">
        <v>79</v>
      </c>
      <c r="G21" s="317">
        <v>0.36</v>
      </c>
      <c r="H21" s="317">
        <v>0.31</v>
      </c>
      <c r="I21" s="317">
        <v>7.13</v>
      </c>
      <c r="J21" s="317">
        <v>131</v>
      </c>
      <c r="K21" s="317">
        <v>35.64</v>
      </c>
      <c r="L21" s="352">
        <v>140</v>
      </c>
      <c r="M21" s="293">
        <f>L21*E21/1000</f>
        <v>12.6</v>
      </c>
      <c r="N21" s="7"/>
    </row>
    <row r="22" spans="1:13" ht="48" customHeight="1">
      <c r="A22" s="461" t="s">
        <v>16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3"/>
    </row>
    <row r="23" spans="1:13" ht="48" customHeight="1">
      <c r="A23" s="464" t="s">
        <v>292</v>
      </c>
      <c r="B23" s="464">
        <v>200</v>
      </c>
      <c r="C23" s="464">
        <v>36</v>
      </c>
      <c r="D23" s="37" t="s">
        <v>121</v>
      </c>
      <c r="E23" s="68">
        <v>130</v>
      </c>
      <c r="F23" s="22">
        <v>58</v>
      </c>
      <c r="G23" s="22">
        <v>21</v>
      </c>
      <c r="H23" s="22">
        <v>4.06</v>
      </c>
      <c r="I23" s="22"/>
      <c r="J23" s="22"/>
      <c r="K23" s="22">
        <v>85.26</v>
      </c>
      <c r="L23" s="22">
        <v>328.9</v>
      </c>
      <c r="M23" s="152">
        <f aca="true" t="shared" si="0" ref="M23:M29">L23*E23/1000</f>
        <v>42.757</v>
      </c>
    </row>
    <row r="24" spans="1:13" ht="48" customHeight="1">
      <c r="A24" s="465"/>
      <c r="B24" s="465"/>
      <c r="C24" s="465"/>
      <c r="D24" s="37" t="s">
        <v>110</v>
      </c>
      <c r="E24" s="22">
        <v>80</v>
      </c>
      <c r="F24" s="22">
        <v>56</v>
      </c>
      <c r="G24" s="22">
        <v>1.01</v>
      </c>
      <c r="H24" s="22">
        <v>0.22</v>
      </c>
      <c r="I24" s="22">
        <v>9.13</v>
      </c>
      <c r="J24" s="22">
        <v>11.5</v>
      </c>
      <c r="K24" s="22">
        <v>44.8</v>
      </c>
      <c r="L24" s="23">
        <v>17.6</v>
      </c>
      <c r="M24" s="152">
        <f t="shared" si="0"/>
        <v>1.408</v>
      </c>
    </row>
    <row r="25" spans="1:13" ht="48" customHeight="1">
      <c r="A25" s="465"/>
      <c r="B25" s="465"/>
      <c r="C25" s="465"/>
      <c r="D25" s="37" t="s">
        <v>104</v>
      </c>
      <c r="E25" s="22">
        <v>10</v>
      </c>
      <c r="F25" s="22">
        <v>8</v>
      </c>
      <c r="G25" s="22">
        <v>0.11</v>
      </c>
      <c r="H25" s="22"/>
      <c r="I25" s="22">
        <v>0.73</v>
      </c>
      <c r="J25" s="22">
        <v>0.84</v>
      </c>
      <c r="K25" s="22">
        <v>3.3</v>
      </c>
      <c r="L25" s="22">
        <v>26.4</v>
      </c>
      <c r="M25" s="152">
        <f t="shared" si="0"/>
        <v>0.264</v>
      </c>
    </row>
    <row r="26" spans="1:13" ht="48" customHeight="1">
      <c r="A26" s="465"/>
      <c r="B26" s="465"/>
      <c r="C26" s="465"/>
      <c r="D26" s="37" t="s">
        <v>111</v>
      </c>
      <c r="E26" s="22">
        <v>10</v>
      </c>
      <c r="F26" s="22">
        <v>8</v>
      </c>
      <c r="G26" s="22">
        <v>0.08</v>
      </c>
      <c r="H26" s="22"/>
      <c r="I26" s="22">
        <v>0.49</v>
      </c>
      <c r="J26" s="22">
        <v>0.4</v>
      </c>
      <c r="K26" s="22">
        <v>2.32</v>
      </c>
      <c r="L26" s="22">
        <v>22</v>
      </c>
      <c r="M26" s="152">
        <f t="shared" si="0"/>
        <v>0.22</v>
      </c>
    </row>
    <row r="27" spans="1:13" ht="47.25" customHeight="1">
      <c r="A27" s="465"/>
      <c r="B27" s="465"/>
      <c r="C27" s="465"/>
      <c r="D27" s="37" t="s">
        <v>102</v>
      </c>
      <c r="E27" s="22">
        <v>5</v>
      </c>
      <c r="F27" s="22">
        <v>5</v>
      </c>
      <c r="G27" s="22">
        <v>0.31</v>
      </c>
      <c r="H27" s="22">
        <v>0.04</v>
      </c>
      <c r="I27" s="22">
        <v>3.56</v>
      </c>
      <c r="J27" s="22"/>
      <c r="K27" s="22">
        <v>16.3</v>
      </c>
      <c r="L27" s="22">
        <v>50.05</v>
      </c>
      <c r="M27" s="152">
        <f t="shared" si="0"/>
        <v>0.25025</v>
      </c>
    </row>
    <row r="28" spans="1:13" ht="54" customHeight="1">
      <c r="A28" s="465"/>
      <c r="B28" s="465"/>
      <c r="C28" s="465"/>
      <c r="D28" s="37" t="s">
        <v>120</v>
      </c>
      <c r="E28" s="22">
        <v>5</v>
      </c>
      <c r="F28" s="22">
        <v>4.25</v>
      </c>
      <c r="G28" s="22">
        <v>0.62</v>
      </c>
      <c r="H28" s="22">
        <v>1.25</v>
      </c>
      <c r="I28" s="22">
        <v>0.02</v>
      </c>
      <c r="J28" s="22"/>
      <c r="K28" s="22">
        <v>14.11</v>
      </c>
      <c r="L28" s="22">
        <v>165</v>
      </c>
      <c r="M28" s="152">
        <f t="shared" si="0"/>
        <v>0.825</v>
      </c>
    </row>
    <row r="29" spans="1:13" ht="48.75" customHeight="1">
      <c r="A29" s="466"/>
      <c r="B29" s="466"/>
      <c r="C29" s="466"/>
      <c r="D29" s="37" t="s">
        <v>91</v>
      </c>
      <c r="E29" s="23">
        <v>3</v>
      </c>
      <c r="F29" s="23">
        <v>3</v>
      </c>
      <c r="G29" s="23"/>
      <c r="H29" s="23">
        <v>2.812</v>
      </c>
      <c r="I29" s="23"/>
      <c r="J29" s="23"/>
      <c r="K29" s="23">
        <v>26.19</v>
      </c>
      <c r="L29" s="22">
        <v>120</v>
      </c>
      <c r="M29" s="152">
        <f t="shared" si="0"/>
        <v>0.36</v>
      </c>
    </row>
    <row r="30" spans="1:13" ht="48" customHeight="1">
      <c r="A30" s="433"/>
      <c r="B30" s="433"/>
      <c r="C30" s="433"/>
      <c r="D30" s="433"/>
      <c r="E30" s="433"/>
      <c r="F30" s="433"/>
      <c r="G30" s="27">
        <f>SUM(G23:G29)</f>
        <v>23.13</v>
      </c>
      <c r="H30" s="27">
        <f>SUM(H23:H29)</f>
        <v>8.382</v>
      </c>
      <c r="I30" s="27">
        <f>SUM(I23:I29)</f>
        <v>13.930000000000001</v>
      </c>
      <c r="J30" s="27">
        <f>SUM(J23:J29)</f>
        <v>12.74</v>
      </c>
      <c r="K30" s="27">
        <f>SUM(K23:K29)</f>
        <v>192.28000000000003</v>
      </c>
      <c r="L30" s="27"/>
      <c r="M30" s="149">
        <f>SUM(M23:M29)</f>
        <v>46.084250000000004</v>
      </c>
    </row>
    <row r="31" spans="1:13" ht="48" customHeight="1">
      <c r="A31" s="440" t="s">
        <v>171</v>
      </c>
      <c r="B31" s="439">
        <v>200</v>
      </c>
      <c r="C31" s="464">
        <v>37</v>
      </c>
      <c r="D31" s="408" t="s">
        <v>320</v>
      </c>
      <c r="E31" s="412">
        <v>60</v>
      </c>
      <c r="F31" s="23">
        <v>60</v>
      </c>
      <c r="G31" s="23">
        <v>12</v>
      </c>
      <c r="H31" s="23">
        <v>5.88</v>
      </c>
      <c r="I31" s="23"/>
      <c r="J31" s="23"/>
      <c r="K31" s="23">
        <v>100.8</v>
      </c>
      <c r="L31" s="23">
        <v>450</v>
      </c>
      <c r="M31" s="152">
        <f aca="true" t="shared" si="1" ref="M31:M37">L31*E31/1000</f>
        <v>27</v>
      </c>
    </row>
    <row r="32" spans="1:13" ht="48" customHeight="1">
      <c r="A32" s="467"/>
      <c r="B32" s="467"/>
      <c r="C32" s="465"/>
      <c r="D32" s="37" t="s">
        <v>115</v>
      </c>
      <c r="E32" s="223">
        <v>20</v>
      </c>
      <c r="F32" s="22">
        <v>16</v>
      </c>
      <c r="G32" s="22">
        <v>0.22</v>
      </c>
      <c r="H32" s="22"/>
      <c r="I32" s="22">
        <v>1.46</v>
      </c>
      <c r="J32" s="22">
        <v>1.68</v>
      </c>
      <c r="K32" s="22">
        <v>6.6</v>
      </c>
      <c r="L32" s="22">
        <v>26.4</v>
      </c>
      <c r="M32" s="152">
        <f t="shared" si="1"/>
        <v>0.528</v>
      </c>
    </row>
    <row r="33" spans="1:13" ht="48" customHeight="1">
      <c r="A33" s="467"/>
      <c r="B33" s="467"/>
      <c r="C33" s="465"/>
      <c r="D33" s="37" t="s">
        <v>103</v>
      </c>
      <c r="E33" s="22">
        <v>60</v>
      </c>
      <c r="F33" s="22">
        <v>48</v>
      </c>
      <c r="G33" s="22">
        <v>2.08</v>
      </c>
      <c r="H33" s="22"/>
      <c r="I33" s="22">
        <v>12.48</v>
      </c>
      <c r="J33" s="22">
        <v>2.4</v>
      </c>
      <c r="K33" s="22">
        <v>60.32</v>
      </c>
      <c r="L33" s="22">
        <v>22</v>
      </c>
      <c r="M33" s="152">
        <f t="shared" si="1"/>
        <v>1.32</v>
      </c>
    </row>
    <row r="34" spans="1:13" ht="48" customHeight="1">
      <c r="A34" s="467"/>
      <c r="B34" s="467"/>
      <c r="C34" s="465"/>
      <c r="D34" s="37" t="s">
        <v>119</v>
      </c>
      <c r="E34" s="22">
        <v>80</v>
      </c>
      <c r="F34" s="22">
        <v>64</v>
      </c>
      <c r="G34" s="22">
        <v>1.15</v>
      </c>
      <c r="H34" s="22">
        <v>0.05</v>
      </c>
      <c r="I34" s="22">
        <v>3.01</v>
      </c>
      <c r="J34" s="22">
        <v>27</v>
      </c>
      <c r="K34" s="22">
        <v>17.33</v>
      </c>
      <c r="L34" s="22">
        <v>16.5</v>
      </c>
      <c r="M34" s="152">
        <f t="shared" si="1"/>
        <v>1.32</v>
      </c>
    </row>
    <row r="35" spans="1:13" ht="48" customHeight="1">
      <c r="A35" s="467"/>
      <c r="B35" s="467"/>
      <c r="C35" s="465"/>
      <c r="D35" s="37" t="s">
        <v>100</v>
      </c>
      <c r="E35" s="22">
        <v>70</v>
      </c>
      <c r="F35" s="22">
        <v>49</v>
      </c>
      <c r="G35" s="22">
        <v>0.98</v>
      </c>
      <c r="H35" s="22">
        <v>0.2</v>
      </c>
      <c r="I35" s="22">
        <v>7.98</v>
      </c>
      <c r="J35" s="22">
        <v>7.2</v>
      </c>
      <c r="K35" s="22">
        <v>39.2</v>
      </c>
      <c r="L35" s="22">
        <v>17.6</v>
      </c>
      <c r="M35" s="152">
        <f t="shared" si="1"/>
        <v>1.232</v>
      </c>
    </row>
    <row r="36" spans="1:13" ht="48" customHeight="1">
      <c r="A36" s="467"/>
      <c r="B36" s="467"/>
      <c r="C36" s="465"/>
      <c r="D36" s="37" t="s">
        <v>97</v>
      </c>
      <c r="E36" s="22">
        <v>6</v>
      </c>
      <c r="F36" s="22">
        <v>6</v>
      </c>
      <c r="G36" s="22">
        <v>0.02</v>
      </c>
      <c r="H36" s="22">
        <v>4.71</v>
      </c>
      <c r="I36" s="22">
        <v>0.03</v>
      </c>
      <c r="J36" s="22"/>
      <c r="K36" s="22">
        <v>44.04</v>
      </c>
      <c r="L36" s="23">
        <v>429</v>
      </c>
      <c r="M36" s="152">
        <f t="shared" si="1"/>
        <v>2.574</v>
      </c>
    </row>
    <row r="37" spans="1:13" ht="48" customHeight="1">
      <c r="A37" s="467"/>
      <c r="B37" s="467"/>
      <c r="C37" s="466"/>
      <c r="D37" s="37" t="s">
        <v>91</v>
      </c>
      <c r="E37" s="23">
        <v>4</v>
      </c>
      <c r="F37" s="23">
        <v>4</v>
      </c>
      <c r="G37" s="23"/>
      <c r="H37" s="23">
        <v>3.75</v>
      </c>
      <c r="I37" s="23"/>
      <c r="J37" s="23"/>
      <c r="K37" s="23">
        <v>34.92</v>
      </c>
      <c r="L37" s="22">
        <v>120</v>
      </c>
      <c r="M37" s="152">
        <f t="shared" si="1"/>
        <v>0.48</v>
      </c>
    </row>
    <row r="38" spans="1:13" ht="48" customHeight="1">
      <c r="A38" s="433"/>
      <c r="B38" s="433"/>
      <c r="C38" s="433"/>
      <c r="D38" s="433"/>
      <c r="E38" s="433"/>
      <c r="F38" s="433"/>
      <c r="G38" s="27">
        <f>SUM(G31:G37)</f>
        <v>16.45</v>
      </c>
      <c r="H38" s="27">
        <f>SUM(H31:H37)</f>
        <v>14.59</v>
      </c>
      <c r="I38" s="27">
        <f>SUM(I31:I37)</f>
        <v>24.960000000000004</v>
      </c>
      <c r="J38" s="27">
        <f>SUM(J31:J37)</f>
        <v>38.28</v>
      </c>
      <c r="K38" s="27">
        <f>SUM(K31:K37)</f>
        <v>303.21000000000004</v>
      </c>
      <c r="L38" s="27"/>
      <c r="M38" s="149">
        <f>SUM(M31:M37)</f>
        <v>34.45399999999999</v>
      </c>
    </row>
    <row r="39" spans="1:13" ht="48" customHeight="1">
      <c r="A39" s="460" t="s">
        <v>290</v>
      </c>
      <c r="B39" s="455">
        <v>150</v>
      </c>
      <c r="C39" s="455">
        <v>67</v>
      </c>
      <c r="D39" s="28" t="s">
        <v>233</v>
      </c>
      <c r="E39" s="24">
        <v>5</v>
      </c>
      <c r="F39" s="24">
        <v>5</v>
      </c>
      <c r="G39" s="24"/>
      <c r="H39" s="24">
        <v>0.22</v>
      </c>
      <c r="I39" s="24">
        <v>0.31</v>
      </c>
      <c r="J39" s="24">
        <v>0.6</v>
      </c>
      <c r="K39" s="24">
        <v>13.95</v>
      </c>
      <c r="L39" s="23">
        <v>214.5</v>
      </c>
      <c r="M39" s="152">
        <f>L39*E39/1000</f>
        <v>1.0725</v>
      </c>
    </row>
    <row r="40" spans="1:13" ht="48" customHeight="1">
      <c r="A40" s="460"/>
      <c r="B40" s="455"/>
      <c r="C40" s="455"/>
      <c r="D40" s="28" t="s">
        <v>225</v>
      </c>
      <c r="E40" s="24">
        <v>4</v>
      </c>
      <c r="F40" s="24">
        <v>4</v>
      </c>
      <c r="G40" s="24">
        <v>0.053</v>
      </c>
      <c r="H40" s="24"/>
      <c r="I40" s="24">
        <v>1.96</v>
      </c>
      <c r="J40" s="24">
        <v>0.45</v>
      </c>
      <c r="K40" s="24">
        <v>8.28</v>
      </c>
      <c r="L40" s="23">
        <v>203.5</v>
      </c>
      <c r="M40" s="152">
        <f>L40*E40/1000</f>
        <v>0.814</v>
      </c>
    </row>
    <row r="41" spans="1:13" ht="48" customHeight="1">
      <c r="A41" s="460"/>
      <c r="B41" s="455"/>
      <c r="C41" s="455"/>
      <c r="D41" s="28" t="s">
        <v>13</v>
      </c>
      <c r="E41" s="22">
        <v>12</v>
      </c>
      <c r="F41" s="22">
        <v>12</v>
      </c>
      <c r="G41" s="22"/>
      <c r="H41" s="22"/>
      <c r="I41" s="22">
        <v>11.4</v>
      </c>
      <c r="J41" s="22"/>
      <c r="K41" s="22">
        <v>46.8</v>
      </c>
      <c r="L41" s="23">
        <v>47.95</v>
      </c>
      <c r="M41" s="152">
        <f>L41*E41/1000</f>
        <v>0.5754000000000001</v>
      </c>
    </row>
    <row r="42" spans="1:13" ht="48" customHeight="1">
      <c r="A42" s="433"/>
      <c r="B42" s="433"/>
      <c r="C42" s="433"/>
      <c r="D42" s="433"/>
      <c r="E42" s="433"/>
      <c r="F42" s="433"/>
      <c r="G42" s="27">
        <f>SUM(G39,G41)</f>
        <v>0</v>
      </c>
      <c r="H42" s="27">
        <f>SUM(H39:H41)</f>
        <v>0.22</v>
      </c>
      <c r="I42" s="27">
        <f>SUM(I39:I41)</f>
        <v>13.67</v>
      </c>
      <c r="J42" s="27">
        <f>SUM(J39:J41)</f>
        <v>1.05</v>
      </c>
      <c r="K42" s="27">
        <f>SUM(K39:K41)</f>
        <v>69.03</v>
      </c>
      <c r="L42" s="27"/>
      <c r="M42" s="149">
        <f>SUM(M39:M41)</f>
        <v>2.4619</v>
      </c>
    </row>
    <row r="43" spans="1:13" ht="48" customHeight="1">
      <c r="A43" s="57" t="s">
        <v>43</v>
      </c>
      <c r="B43" s="46">
        <v>35</v>
      </c>
      <c r="C43" s="46"/>
      <c r="D43" s="41" t="s">
        <v>24</v>
      </c>
      <c r="E43" s="23">
        <v>35</v>
      </c>
      <c r="F43" s="23">
        <v>35</v>
      </c>
      <c r="G43" s="23">
        <v>1.82</v>
      </c>
      <c r="H43" s="23">
        <v>0.42</v>
      </c>
      <c r="I43" s="23">
        <v>15.48</v>
      </c>
      <c r="J43" s="23"/>
      <c r="K43" s="23">
        <v>74.9</v>
      </c>
      <c r="L43" s="23">
        <v>53.16</v>
      </c>
      <c r="M43" s="153">
        <f>L43*E43/1000</f>
        <v>1.8605999999999998</v>
      </c>
    </row>
    <row r="44" spans="1:13" ht="48" customHeight="1">
      <c r="A44" s="433"/>
      <c r="B44" s="433"/>
      <c r="C44" s="433"/>
      <c r="D44" s="433"/>
      <c r="E44" s="433"/>
      <c r="F44" s="433"/>
      <c r="G44" s="27">
        <v>46.8</v>
      </c>
      <c r="H44" s="27">
        <f>SUM(H43)</f>
        <v>0.42</v>
      </c>
      <c r="I44" s="27">
        <f>SUM(I43)</f>
        <v>15.48</v>
      </c>
      <c r="J44" s="27">
        <f>SUM(J43)</f>
        <v>0</v>
      </c>
      <c r="K44" s="27">
        <f>SUM(K43)</f>
        <v>74.9</v>
      </c>
      <c r="L44" s="27"/>
      <c r="M44" s="149">
        <f>SUM(M43)</f>
        <v>1.8605999999999998</v>
      </c>
    </row>
    <row r="45" spans="1:13" ht="48" customHeight="1">
      <c r="A45" s="435" t="s">
        <v>28</v>
      </c>
      <c r="B45" s="435"/>
      <c r="C45" s="435"/>
      <c r="D45" s="435"/>
      <c r="E45" s="435"/>
      <c r="F45" s="435"/>
      <c r="G45" s="347">
        <f>G30+G38+G42+G44</f>
        <v>86.38</v>
      </c>
      <c r="H45" s="427">
        <f>H30+H38+H42+H44</f>
        <v>23.612000000000002</v>
      </c>
      <c r="I45" s="427">
        <f>I30+I38+I42+I44</f>
        <v>68.04</v>
      </c>
      <c r="J45" s="427">
        <f>J30+J38+J42+J44</f>
        <v>52.07</v>
      </c>
      <c r="K45" s="427">
        <f>K30+K38+K42+K44</f>
        <v>639.4200000000001</v>
      </c>
      <c r="L45" s="347"/>
      <c r="M45" s="292">
        <f>M30+M38+M42+M43+M44</f>
        <v>86.72135000000002</v>
      </c>
    </row>
    <row r="46" spans="1:13" ht="48" customHeight="1">
      <c r="A46" s="461" t="s">
        <v>25</v>
      </c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3"/>
    </row>
    <row r="47" spans="1:13" ht="48" customHeight="1">
      <c r="A47" s="454" t="s">
        <v>71</v>
      </c>
      <c r="B47" s="439">
        <v>80</v>
      </c>
      <c r="C47" s="439">
        <v>17</v>
      </c>
      <c r="D47" s="41" t="s">
        <v>19</v>
      </c>
      <c r="E47" s="23">
        <v>100</v>
      </c>
      <c r="F47" s="23">
        <v>70</v>
      </c>
      <c r="G47" s="23">
        <v>1.26</v>
      </c>
      <c r="H47" s="23">
        <v>0.27</v>
      </c>
      <c r="I47" s="23">
        <v>11.41</v>
      </c>
      <c r="J47" s="23">
        <v>14.4</v>
      </c>
      <c r="K47" s="23">
        <v>56</v>
      </c>
      <c r="L47" s="23">
        <v>17.6</v>
      </c>
      <c r="M47" s="152">
        <f aca="true" t="shared" si="2" ref="M47:M53">L47*E47/1000</f>
        <v>1.7600000000000002</v>
      </c>
    </row>
    <row r="48" spans="1:13" ht="48" customHeight="1">
      <c r="A48" s="454"/>
      <c r="B48" s="439"/>
      <c r="C48" s="439"/>
      <c r="D48" s="41" t="s">
        <v>23</v>
      </c>
      <c r="E48" s="23">
        <v>50</v>
      </c>
      <c r="F48" s="23">
        <v>50</v>
      </c>
      <c r="G48" s="23">
        <v>1.4</v>
      </c>
      <c r="H48" s="23">
        <v>1.6</v>
      </c>
      <c r="I48" s="23">
        <v>2.35</v>
      </c>
      <c r="J48" s="23">
        <v>0.65</v>
      </c>
      <c r="K48" s="23">
        <v>27.5</v>
      </c>
      <c r="L48" s="23">
        <v>40.7</v>
      </c>
      <c r="M48" s="152">
        <f t="shared" si="2"/>
        <v>2.035</v>
      </c>
    </row>
    <row r="49" spans="1:13" ht="48" customHeight="1">
      <c r="A49" s="454"/>
      <c r="B49" s="439"/>
      <c r="C49" s="439"/>
      <c r="D49" s="41" t="s">
        <v>164</v>
      </c>
      <c r="E49" s="23">
        <v>5</v>
      </c>
      <c r="F49" s="23">
        <v>4.25</v>
      </c>
      <c r="G49" s="23">
        <v>0.62</v>
      </c>
      <c r="H49" s="23">
        <v>1.25</v>
      </c>
      <c r="I49" s="23">
        <v>0.02</v>
      </c>
      <c r="J49" s="23"/>
      <c r="K49" s="23">
        <v>14.11</v>
      </c>
      <c r="L49" s="23">
        <v>165</v>
      </c>
      <c r="M49" s="152">
        <f t="shared" si="2"/>
        <v>0.825</v>
      </c>
    </row>
    <row r="50" spans="1:13" ht="48" customHeight="1">
      <c r="A50" s="454"/>
      <c r="B50" s="439"/>
      <c r="C50" s="439"/>
      <c r="D50" s="41" t="s">
        <v>11</v>
      </c>
      <c r="E50" s="68">
        <v>4</v>
      </c>
      <c r="F50" s="22">
        <v>4</v>
      </c>
      <c r="G50" s="22">
        <v>0.2</v>
      </c>
      <c r="H50" s="22">
        <v>3.3</v>
      </c>
      <c r="I50" s="22">
        <v>0.06</v>
      </c>
      <c r="J50" s="22"/>
      <c r="K50" s="22">
        <v>29.92</v>
      </c>
      <c r="L50" s="23">
        <v>429</v>
      </c>
      <c r="M50" s="152">
        <f t="shared" si="2"/>
        <v>1.716</v>
      </c>
    </row>
    <row r="51" spans="1:13" ht="48" customHeight="1">
      <c r="A51" s="454"/>
      <c r="B51" s="439"/>
      <c r="C51" s="439"/>
      <c r="D51" s="41" t="s">
        <v>26</v>
      </c>
      <c r="E51" s="22">
        <v>60</v>
      </c>
      <c r="F51" s="22">
        <v>60</v>
      </c>
      <c r="G51" s="22">
        <v>6</v>
      </c>
      <c r="H51" s="22">
        <v>0.8</v>
      </c>
      <c r="I51" s="22">
        <v>42.6</v>
      </c>
      <c r="J51" s="22"/>
      <c r="K51" s="22">
        <v>200.4</v>
      </c>
      <c r="L51" s="22">
        <v>32.9</v>
      </c>
      <c r="M51" s="152">
        <f t="shared" si="2"/>
        <v>1.974</v>
      </c>
    </row>
    <row r="52" spans="1:13" ht="48" customHeight="1">
      <c r="A52" s="454"/>
      <c r="B52" s="439"/>
      <c r="C52" s="439"/>
      <c r="D52" s="41" t="s">
        <v>39</v>
      </c>
      <c r="E52" s="23">
        <v>3</v>
      </c>
      <c r="F52" s="23">
        <v>3</v>
      </c>
      <c r="G52" s="23"/>
      <c r="H52" s="23"/>
      <c r="I52" s="23">
        <v>2.86</v>
      </c>
      <c r="J52" s="23"/>
      <c r="K52" s="23">
        <v>11.7</v>
      </c>
      <c r="L52" s="22">
        <v>47.95</v>
      </c>
      <c r="M52" s="152">
        <f t="shared" si="2"/>
        <v>0.14385000000000003</v>
      </c>
    </row>
    <row r="53" spans="1:13" ht="48" customHeight="1">
      <c r="A53" s="454"/>
      <c r="B53" s="439"/>
      <c r="C53" s="439"/>
      <c r="D53" s="41" t="s">
        <v>17</v>
      </c>
      <c r="E53" s="23">
        <v>4</v>
      </c>
      <c r="F53" s="23">
        <v>4</v>
      </c>
      <c r="G53" s="23"/>
      <c r="H53" s="23">
        <v>3.75</v>
      </c>
      <c r="I53" s="23"/>
      <c r="J53" s="23"/>
      <c r="K53" s="23">
        <v>34.92</v>
      </c>
      <c r="L53" s="22">
        <v>120</v>
      </c>
      <c r="M53" s="152">
        <f t="shared" si="2"/>
        <v>0.48</v>
      </c>
    </row>
    <row r="54" spans="1:13" ht="48" customHeight="1">
      <c r="A54" s="454"/>
      <c r="B54" s="439"/>
      <c r="C54" s="439"/>
      <c r="D54" s="41" t="s">
        <v>27</v>
      </c>
      <c r="E54" s="23">
        <v>0.0003</v>
      </c>
      <c r="F54" s="23">
        <v>0.0003</v>
      </c>
      <c r="G54" s="23"/>
      <c r="H54" s="23"/>
      <c r="I54" s="23"/>
      <c r="J54" s="23"/>
      <c r="K54" s="23"/>
      <c r="L54" s="23">
        <v>341</v>
      </c>
      <c r="M54" s="152">
        <f>L54*E54/10</f>
        <v>0.01023</v>
      </c>
    </row>
    <row r="55" spans="1:13" ht="48" customHeight="1">
      <c r="A55" s="433"/>
      <c r="B55" s="433"/>
      <c r="C55" s="433"/>
      <c r="D55" s="433"/>
      <c r="E55" s="433"/>
      <c r="F55" s="433"/>
      <c r="G55" s="27">
        <f>SUM(G47:G54)</f>
        <v>9.48</v>
      </c>
      <c r="H55" s="27">
        <f>SUM(H47:H54)</f>
        <v>10.969999999999999</v>
      </c>
      <c r="I55" s="27">
        <f>SUM(I47:I54)</f>
        <v>59.3</v>
      </c>
      <c r="J55" s="27">
        <f>SUM(J47:J54)</f>
        <v>15.05</v>
      </c>
      <c r="K55" s="27">
        <f>SUM(K47:K54)</f>
        <v>374.55</v>
      </c>
      <c r="L55" s="27"/>
      <c r="M55" s="149">
        <f>SUM(M47:M54)</f>
        <v>8.944080000000001</v>
      </c>
    </row>
    <row r="56" spans="1:13" ht="48" customHeight="1">
      <c r="A56" s="509" t="s">
        <v>56</v>
      </c>
      <c r="B56" s="437">
        <v>200</v>
      </c>
      <c r="C56" s="437">
        <v>3</v>
      </c>
      <c r="D56" s="41" t="s">
        <v>36</v>
      </c>
      <c r="E56" s="22">
        <v>1</v>
      </c>
      <c r="F56" s="22">
        <v>1</v>
      </c>
      <c r="G56" s="22"/>
      <c r="H56" s="22"/>
      <c r="I56" s="22"/>
      <c r="J56" s="22"/>
      <c r="K56" s="22"/>
      <c r="L56" s="23">
        <v>506</v>
      </c>
      <c r="M56" s="152">
        <f>L56*E56/1000</f>
        <v>0.506</v>
      </c>
    </row>
    <row r="57" spans="1:13" ht="48" customHeight="1">
      <c r="A57" s="509"/>
      <c r="B57" s="437"/>
      <c r="C57" s="437"/>
      <c r="D57" s="41" t="s">
        <v>40</v>
      </c>
      <c r="E57" s="23">
        <v>100</v>
      </c>
      <c r="F57" s="23">
        <v>100</v>
      </c>
      <c r="G57" s="23">
        <v>2.8</v>
      </c>
      <c r="H57" s="23">
        <v>3.2</v>
      </c>
      <c r="I57" s="23">
        <v>4.7</v>
      </c>
      <c r="J57" s="23">
        <v>1.3</v>
      </c>
      <c r="K57" s="23">
        <v>59</v>
      </c>
      <c r="L57" s="24">
        <v>40.7</v>
      </c>
      <c r="M57" s="152">
        <f>L57*E57/1000</f>
        <v>4.07</v>
      </c>
    </row>
    <row r="58" spans="1:14" s="8" customFormat="1" ht="49.5" customHeight="1">
      <c r="A58" s="509"/>
      <c r="B58" s="437"/>
      <c r="C58" s="437"/>
      <c r="D58" s="41" t="s">
        <v>39</v>
      </c>
      <c r="E58" s="22">
        <v>12</v>
      </c>
      <c r="F58" s="22">
        <v>12</v>
      </c>
      <c r="G58" s="22"/>
      <c r="H58" s="22"/>
      <c r="I58" s="22">
        <v>11.4</v>
      </c>
      <c r="J58" s="22"/>
      <c r="K58" s="22">
        <v>46.8</v>
      </c>
      <c r="L58" s="22">
        <v>47.95</v>
      </c>
      <c r="M58" s="152">
        <f>L58*E58/1000</f>
        <v>0.5754000000000001</v>
      </c>
      <c r="N58" s="7"/>
    </row>
    <row r="59" spans="1:13" ht="48" customHeight="1">
      <c r="A59" s="433"/>
      <c r="B59" s="433"/>
      <c r="C59" s="433"/>
      <c r="D59" s="433"/>
      <c r="E59" s="433"/>
      <c r="F59" s="433"/>
      <c r="G59" s="27">
        <f>SUM(G56:G58)</f>
        <v>2.8</v>
      </c>
      <c r="H59" s="27">
        <f aca="true" t="shared" si="3" ref="H59:M59">SUM(H56:H58)</f>
        <v>3.2</v>
      </c>
      <c r="I59" s="27">
        <f t="shared" si="3"/>
        <v>16.1</v>
      </c>
      <c r="J59" s="27">
        <f t="shared" si="3"/>
        <v>1.3</v>
      </c>
      <c r="K59" s="27">
        <f t="shared" si="3"/>
        <v>105.8</v>
      </c>
      <c r="L59" s="27"/>
      <c r="M59" s="149">
        <f t="shared" si="3"/>
        <v>5.151400000000001</v>
      </c>
    </row>
    <row r="60" spans="1:13" ht="48" customHeight="1">
      <c r="A60" s="435" t="s">
        <v>293</v>
      </c>
      <c r="B60" s="435"/>
      <c r="C60" s="435"/>
      <c r="D60" s="435"/>
      <c r="E60" s="435"/>
      <c r="F60" s="435"/>
      <c r="G60" s="347">
        <f>G55+G59</f>
        <v>12.280000000000001</v>
      </c>
      <c r="H60" s="393">
        <f>H55+H59</f>
        <v>14.169999999999998</v>
      </c>
      <c r="I60" s="393">
        <f>I55+I59</f>
        <v>75.4</v>
      </c>
      <c r="J60" s="393">
        <f>J55+J59</f>
        <v>16.35</v>
      </c>
      <c r="K60" s="393">
        <f>K55+K59</f>
        <v>480.35</v>
      </c>
      <c r="L60" s="347"/>
      <c r="M60" s="279">
        <f>M55+M59</f>
        <v>14.095480000000002</v>
      </c>
    </row>
    <row r="61" spans="1:13" ht="48" customHeight="1">
      <c r="A61" s="432" t="s">
        <v>31</v>
      </c>
      <c r="B61" s="432"/>
      <c r="C61" s="432"/>
      <c r="D61" s="432"/>
      <c r="E61" s="432"/>
      <c r="F61" s="432"/>
      <c r="G61" s="348">
        <f>G19+G45+G60</f>
        <v>109.66</v>
      </c>
      <c r="H61" s="348">
        <f>H19+H45+H60</f>
        <v>54.152</v>
      </c>
      <c r="I61" s="348">
        <f>I19+I45+I60</f>
        <v>206.71</v>
      </c>
      <c r="J61" s="348">
        <f>J19+J45+J60</f>
        <v>202.02</v>
      </c>
      <c r="K61" s="348">
        <f>K19+K45+K60</f>
        <v>1543.9500000000003</v>
      </c>
      <c r="L61" s="348"/>
      <c r="M61" s="281">
        <f>M19+M45+M60+M21</f>
        <v>143.24608</v>
      </c>
    </row>
    <row r="62" spans="4:12" ht="36">
      <c r="D62" s="210"/>
      <c r="E62" s="20"/>
      <c r="F62" s="20"/>
      <c r="G62" s="20"/>
      <c r="H62" s="20"/>
      <c r="I62" s="20"/>
      <c r="J62" s="20"/>
      <c r="K62" s="20"/>
      <c r="L62" s="79"/>
    </row>
    <row r="63" ht="36">
      <c r="L63" s="20"/>
    </row>
  </sheetData>
  <sheetProtection/>
  <mergeCells count="40">
    <mergeCell ref="C15:C17"/>
    <mergeCell ref="A18:F18"/>
    <mergeCell ref="A19:F19"/>
    <mergeCell ref="A56:A58"/>
    <mergeCell ref="A46:M46"/>
    <mergeCell ref="A39:A41"/>
    <mergeCell ref="C39:C41"/>
    <mergeCell ref="B39:B41"/>
    <mergeCell ref="A55:F55"/>
    <mergeCell ref="B47:B54"/>
    <mergeCell ref="A38:F38"/>
    <mergeCell ref="A20:M20"/>
    <mergeCell ref="A31:A37"/>
    <mergeCell ref="B31:B37"/>
    <mergeCell ref="C31:C37"/>
    <mergeCell ref="C23:C29"/>
    <mergeCell ref="B23:B29"/>
    <mergeCell ref="A30:F30"/>
    <mergeCell ref="A22:M22"/>
    <mergeCell ref="A23:A29"/>
    <mergeCell ref="A5:K5"/>
    <mergeCell ref="A6:A10"/>
    <mergeCell ref="B6:B10"/>
    <mergeCell ref="A15:A17"/>
    <mergeCell ref="A14:F14"/>
    <mergeCell ref="A11:F11"/>
    <mergeCell ref="B15:B17"/>
    <mergeCell ref="C6:C10"/>
    <mergeCell ref="A12:A13"/>
    <mergeCell ref="B12:B13"/>
    <mergeCell ref="A61:F61"/>
    <mergeCell ref="A42:F42"/>
    <mergeCell ref="A44:F44"/>
    <mergeCell ref="A45:F45"/>
    <mergeCell ref="A60:F60"/>
    <mergeCell ref="A59:F59"/>
    <mergeCell ref="C47:C54"/>
    <mergeCell ref="A47:A54"/>
    <mergeCell ref="B56:B58"/>
    <mergeCell ref="C56:C58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="20" zoomScaleNormal="59" zoomScaleSheetLayoutView="20" zoomScalePageLayoutView="0" workbookViewId="0" topLeftCell="A16">
      <selection activeCell="M19" sqref="M19"/>
    </sheetView>
  </sheetViews>
  <sheetFormatPr defaultColWidth="9.140625" defaultRowHeight="15"/>
  <cols>
    <col min="1" max="1" width="76.57421875" style="63" customWidth="1"/>
    <col min="2" max="2" width="34.28125" style="63" customWidth="1"/>
    <col min="3" max="3" width="50.421875" style="63" customWidth="1"/>
    <col min="4" max="4" width="79.421875" style="126" customWidth="1"/>
    <col min="5" max="6" width="32.7109375" style="238" customWidth="1"/>
    <col min="7" max="10" width="28.7109375" style="238" customWidth="1"/>
    <col min="11" max="11" width="42.57421875" style="238" customWidth="1"/>
    <col min="12" max="12" width="39.28125" style="238" customWidth="1"/>
    <col min="13" max="13" width="33.00390625" style="126" customWidth="1"/>
  </cols>
  <sheetData>
    <row r="1" spans="2:13" ht="61.5">
      <c r="B1" s="18"/>
      <c r="C1" s="18"/>
      <c r="D1" s="18" t="s">
        <v>157</v>
      </c>
      <c r="E1" s="19"/>
      <c r="F1" s="19"/>
      <c r="G1" s="19"/>
      <c r="H1" s="19"/>
      <c r="I1" s="19"/>
      <c r="J1" s="19"/>
      <c r="K1" s="235" t="s">
        <v>338</v>
      </c>
      <c r="L1" s="235"/>
      <c r="M1" s="239"/>
    </row>
    <row r="2" spans="2:13" ht="61.5">
      <c r="B2" s="18"/>
      <c r="C2" s="18"/>
      <c r="D2" s="115" t="s">
        <v>132</v>
      </c>
      <c r="E2" s="19"/>
      <c r="F2" s="19"/>
      <c r="G2" s="19"/>
      <c r="H2" s="19"/>
      <c r="I2" s="19"/>
      <c r="J2" s="19"/>
      <c r="K2" s="19"/>
      <c r="L2" s="19"/>
      <c r="M2" s="239"/>
    </row>
    <row r="3" spans="1:13" ht="153" customHeight="1">
      <c r="A3" s="111" t="s">
        <v>0</v>
      </c>
      <c r="B3" s="111" t="s">
        <v>1</v>
      </c>
      <c r="C3" s="236" t="s">
        <v>236</v>
      </c>
      <c r="D3" s="111" t="s">
        <v>2</v>
      </c>
      <c r="E3" s="111" t="s">
        <v>3</v>
      </c>
      <c r="F3" s="111" t="s">
        <v>4</v>
      </c>
      <c r="G3" s="111" t="s">
        <v>5</v>
      </c>
      <c r="H3" s="111" t="s">
        <v>6</v>
      </c>
      <c r="I3" s="111" t="s">
        <v>7</v>
      </c>
      <c r="J3" s="111" t="s">
        <v>235</v>
      </c>
      <c r="K3" s="116" t="s">
        <v>8</v>
      </c>
      <c r="L3" s="116" t="s">
        <v>220</v>
      </c>
      <c r="M3" s="240" t="s">
        <v>205</v>
      </c>
    </row>
    <row r="4" spans="1:13" ht="60" customHeight="1">
      <c r="A4" s="600" t="s">
        <v>9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7"/>
      <c r="M4" s="16"/>
    </row>
    <row r="5" spans="1:13" ht="63.75" customHeight="1">
      <c r="A5" s="591" t="s">
        <v>80</v>
      </c>
      <c r="B5" s="587">
        <v>150</v>
      </c>
      <c r="C5" s="615">
        <v>44</v>
      </c>
      <c r="D5" s="117" t="s">
        <v>83</v>
      </c>
      <c r="E5" s="118">
        <v>30</v>
      </c>
      <c r="F5" s="15">
        <v>30</v>
      </c>
      <c r="G5" s="15">
        <v>3.45</v>
      </c>
      <c r="H5" s="15">
        <v>0.98</v>
      </c>
      <c r="I5" s="15">
        <v>0.5</v>
      </c>
      <c r="J5" s="15"/>
      <c r="K5" s="15">
        <v>103.4</v>
      </c>
      <c r="L5" s="15">
        <v>41.8</v>
      </c>
      <c r="M5" s="243">
        <f>L5*E5/1000</f>
        <v>1.254</v>
      </c>
    </row>
    <row r="6" spans="1:13" ht="63.75" customHeight="1">
      <c r="A6" s="612"/>
      <c r="B6" s="612"/>
      <c r="C6" s="616"/>
      <c r="D6" s="117" t="s">
        <v>11</v>
      </c>
      <c r="E6" s="114">
        <v>5</v>
      </c>
      <c r="F6" s="114">
        <v>5</v>
      </c>
      <c r="G6" s="114">
        <v>0.02</v>
      </c>
      <c r="H6" s="114">
        <v>3.92</v>
      </c>
      <c r="I6" s="114">
        <v>0.02</v>
      </c>
      <c r="J6" s="114"/>
      <c r="K6" s="114">
        <v>36.7</v>
      </c>
      <c r="L6" s="114">
        <v>429</v>
      </c>
      <c r="M6" s="243">
        <f>L6*E6/1000</f>
        <v>2.145</v>
      </c>
    </row>
    <row r="7" spans="1:13" ht="63.75" customHeight="1">
      <c r="A7" s="612"/>
      <c r="B7" s="612"/>
      <c r="C7" s="616"/>
      <c r="D7" s="117" t="s">
        <v>23</v>
      </c>
      <c r="E7" s="15">
        <v>100</v>
      </c>
      <c r="F7" s="15">
        <v>100</v>
      </c>
      <c r="G7" s="15">
        <v>2.8</v>
      </c>
      <c r="H7" s="15">
        <v>3.2</v>
      </c>
      <c r="I7" s="15">
        <v>4.7</v>
      </c>
      <c r="J7" s="15">
        <v>1.3</v>
      </c>
      <c r="K7" s="15">
        <v>59</v>
      </c>
      <c r="L7" s="15">
        <v>40.7</v>
      </c>
      <c r="M7" s="243">
        <f>L7*E7/1000</f>
        <v>4.07</v>
      </c>
    </row>
    <row r="8" spans="1:13" ht="63.75" customHeight="1">
      <c r="A8" s="612"/>
      <c r="B8" s="612"/>
      <c r="C8" s="617"/>
      <c r="D8" s="117" t="s">
        <v>39</v>
      </c>
      <c r="E8" s="15">
        <v>5</v>
      </c>
      <c r="F8" s="15">
        <v>5</v>
      </c>
      <c r="G8" s="15"/>
      <c r="H8" s="15"/>
      <c r="I8" s="15">
        <v>4.99</v>
      </c>
      <c r="J8" s="15"/>
      <c r="K8" s="15">
        <v>18.95</v>
      </c>
      <c r="L8" s="15">
        <v>47.95</v>
      </c>
      <c r="M8" s="243">
        <f>L8*E8/1000</f>
        <v>0.23975</v>
      </c>
    </row>
    <row r="9" spans="1:13" ht="63.75" customHeight="1">
      <c r="A9" s="589"/>
      <c r="B9" s="589"/>
      <c r="C9" s="589"/>
      <c r="D9" s="589"/>
      <c r="E9" s="589"/>
      <c r="F9" s="589"/>
      <c r="G9" s="67">
        <f>SUM(G5:G8)</f>
        <v>6.27</v>
      </c>
      <c r="H9" s="67">
        <f>SUM(H5:H8)</f>
        <v>8.100000000000001</v>
      </c>
      <c r="I9" s="67">
        <f>SUM(I5:I8)</f>
        <v>10.21</v>
      </c>
      <c r="J9" s="67"/>
      <c r="K9" s="67">
        <f>SUM(K5:K8)</f>
        <v>218.05</v>
      </c>
      <c r="L9" s="67"/>
      <c r="M9" s="242">
        <f>SUM(M5:M8)</f>
        <v>7.70875</v>
      </c>
    </row>
    <row r="10" spans="1:13" ht="63.75" customHeight="1">
      <c r="A10" s="593" t="s">
        <v>85</v>
      </c>
      <c r="B10" s="613" t="s">
        <v>86</v>
      </c>
      <c r="C10" s="613"/>
      <c r="D10" s="117" t="s">
        <v>12</v>
      </c>
      <c r="E10" s="15">
        <v>30</v>
      </c>
      <c r="F10" s="15">
        <v>30</v>
      </c>
      <c r="G10" s="15">
        <v>2.13</v>
      </c>
      <c r="H10" s="15">
        <v>0.33</v>
      </c>
      <c r="I10" s="15">
        <v>13.9</v>
      </c>
      <c r="J10" s="15"/>
      <c r="K10" s="15">
        <v>68.7</v>
      </c>
      <c r="L10" s="15">
        <v>60.18</v>
      </c>
      <c r="M10" s="243">
        <f>L10*E10/1000</f>
        <v>1.8054000000000001</v>
      </c>
    </row>
    <row r="11" spans="1:13" ht="63.75" customHeight="1">
      <c r="A11" s="614"/>
      <c r="B11" s="600"/>
      <c r="C11" s="613"/>
      <c r="D11" s="117" t="s">
        <v>11</v>
      </c>
      <c r="E11" s="15">
        <v>8</v>
      </c>
      <c r="F11" s="15">
        <v>8</v>
      </c>
      <c r="G11" s="15">
        <v>0.03</v>
      </c>
      <c r="H11" s="15">
        <v>6.28</v>
      </c>
      <c r="I11" s="15">
        <v>0.04</v>
      </c>
      <c r="J11" s="15"/>
      <c r="K11" s="15">
        <v>58.72</v>
      </c>
      <c r="L11" s="15">
        <v>429</v>
      </c>
      <c r="M11" s="243">
        <f>L11*E11/1000</f>
        <v>3.432</v>
      </c>
    </row>
    <row r="12" spans="1:13" ht="63.75" customHeight="1">
      <c r="A12" s="589"/>
      <c r="B12" s="589"/>
      <c r="C12" s="589"/>
      <c r="D12" s="589"/>
      <c r="E12" s="589"/>
      <c r="F12" s="589"/>
      <c r="G12" s="67">
        <f>SUM(G10:G11)</f>
        <v>2.1599999999999997</v>
      </c>
      <c r="H12" s="67">
        <f>SUM(H10:H11)</f>
        <v>6.61</v>
      </c>
      <c r="I12" s="67">
        <f>SUM(I10:I11)</f>
        <v>13.94</v>
      </c>
      <c r="J12" s="67"/>
      <c r="K12" s="67">
        <f>SUM(K10:K11)</f>
        <v>127.42</v>
      </c>
      <c r="L12" s="67"/>
      <c r="M12" s="242">
        <f>SUM(M10:M11)</f>
        <v>5.2374</v>
      </c>
    </row>
    <row r="13" spans="1:13" ht="63.75" customHeight="1">
      <c r="A13" s="618" t="s">
        <v>226</v>
      </c>
      <c r="B13" s="587">
        <v>200</v>
      </c>
      <c r="C13" s="587">
        <v>21</v>
      </c>
      <c r="D13" s="117" t="s">
        <v>227</v>
      </c>
      <c r="E13" s="15">
        <v>1</v>
      </c>
      <c r="F13" s="15">
        <v>1</v>
      </c>
      <c r="G13" s="15"/>
      <c r="H13" s="15"/>
      <c r="I13" s="15"/>
      <c r="J13" s="15"/>
      <c r="K13" s="15"/>
      <c r="L13" s="15">
        <v>1100</v>
      </c>
      <c r="M13" s="243">
        <f>L13*E13/1000</f>
        <v>1.1</v>
      </c>
    </row>
    <row r="14" spans="1:13" ht="63.75" customHeight="1">
      <c r="A14" s="618"/>
      <c r="B14" s="587"/>
      <c r="C14" s="587"/>
      <c r="D14" s="117" t="s">
        <v>23</v>
      </c>
      <c r="E14" s="15">
        <v>100</v>
      </c>
      <c r="F14" s="15">
        <v>100</v>
      </c>
      <c r="G14" s="15">
        <v>2.8</v>
      </c>
      <c r="H14" s="15">
        <v>3.2</v>
      </c>
      <c r="I14" s="15">
        <v>4.7</v>
      </c>
      <c r="J14" s="15"/>
      <c r="K14" s="15">
        <v>59</v>
      </c>
      <c r="L14" s="15">
        <v>40.7</v>
      </c>
      <c r="M14" s="243">
        <f>L14*E14/1000</f>
        <v>4.07</v>
      </c>
    </row>
    <row r="15" spans="1:13" ht="63.75" customHeight="1">
      <c r="A15" s="618"/>
      <c r="B15" s="587"/>
      <c r="C15" s="587"/>
      <c r="D15" s="117" t="s">
        <v>13</v>
      </c>
      <c r="E15" s="114">
        <v>8</v>
      </c>
      <c r="F15" s="114">
        <v>8</v>
      </c>
      <c r="G15" s="114"/>
      <c r="H15" s="114"/>
      <c r="I15" s="114">
        <v>9.98</v>
      </c>
      <c r="J15" s="114"/>
      <c r="K15" s="114">
        <v>94.7</v>
      </c>
      <c r="L15" s="114">
        <v>47.95</v>
      </c>
      <c r="M15" s="243">
        <f>L15*E15/1000</f>
        <v>0.3836</v>
      </c>
    </row>
    <row r="16" spans="1:13" ht="63.75" customHeight="1">
      <c r="A16" s="589"/>
      <c r="B16" s="589"/>
      <c r="C16" s="589"/>
      <c r="D16" s="589"/>
      <c r="E16" s="589"/>
      <c r="F16" s="589"/>
      <c r="G16" s="67">
        <f>SUM(G13:G15)</f>
        <v>2.8</v>
      </c>
      <c r="H16" s="67">
        <f>SUM(H13:H15)</f>
        <v>3.2</v>
      </c>
      <c r="I16" s="67">
        <f>SUM(I13:I15)</f>
        <v>14.68</v>
      </c>
      <c r="J16" s="67"/>
      <c r="K16" s="67">
        <f>SUM(K13:K15)</f>
        <v>153.7</v>
      </c>
      <c r="L16" s="67"/>
      <c r="M16" s="242">
        <f>SUM(M13:M15)</f>
        <v>5.5536</v>
      </c>
    </row>
    <row r="17" spans="1:13" ht="63.75" customHeight="1">
      <c r="A17" s="597" t="s">
        <v>29</v>
      </c>
      <c r="B17" s="597"/>
      <c r="C17" s="597"/>
      <c r="D17" s="597"/>
      <c r="E17" s="597"/>
      <c r="F17" s="597"/>
      <c r="G17" s="373">
        <f>G20+G9+G12+G16</f>
        <v>11.59</v>
      </c>
      <c r="H17" s="373">
        <f>H20+H9+H12+H16</f>
        <v>18.220000000000002</v>
      </c>
      <c r="I17" s="373">
        <f>I20+I9+I12+I16</f>
        <v>45.96</v>
      </c>
      <c r="J17" s="373"/>
      <c r="K17" s="373">
        <f>K20+K9+K12+K16</f>
        <v>534.81</v>
      </c>
      <c r="L17" s="373"/>
      <c r="M17" s="374">
        <f>M9+M12+M16</f>
        <v>18.49975</v>
      </c>
    </row>
    <row r="18" spans="1:13" ht="63.75" customHeight="1">
      <c r="A18" s="606" t="s">
        <v>14</v>
      </c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8"/>
    </row>
    <row r="19" spans="1:13" ht="63.75" customHeight="1">
      <c r="A19" s="66" t="s">
        <v>44</v>
      </c>
      <c r="B19" s="170">
        <v>200</v>
      </c>
      <c r="C19" s="170"/>
      <c r="D19" s="16" t="s">
        <v>15</v>
      </c>
      <c r="E19" s="17">
        <v>200</v>
      </c>
      <c r="F19" s="17">
        <v>200</v>
      </c>
      <c r="G19" s="17"/>
      <c r="H19" s="17"/>
      <c r="I19" s="119">
        <v>14</v>
      </c>
      <c r="J19" s="119"/>
      <c r="K19" s="120">
        <v>56</v>
      </c>
      <c r="L19" s="119">
        <v>69.12</v>
      </c>
      <c r="M19" s="241">
        <f>L19*E19/1000</f>
        <v>13.824</v>
      </c>
    </row>
    <row r="20" spans="1:13" s="8" customFormat="1" ht="88.5" customHeight="1">
      <c r="A20" s="66" t="s">
        <v>10</v>
      </c>
      <c r="B20" s="116">
        <v>75</v>
      </c>
      <c r="C20" s="116"/>
      <c r="D20" s="117" t="s">
        <v>10</v>
      </c>
      <c r="E20" s="15">
        <v>75</v>
      </c>
      <c r="F20" s="15">
        <v>53</v>
      </c>
      <c r="G20" s="15">
        <v>0.36</v>
      </c>
      <c r="H20" s="15">
        <v>0.31</v>
      </c>
      <c r="I20" s="15">
        <v>7.13</v>
      </c>
      <c r="J20" s="15">
        <v>131</v>
      </c>
      <c r="K20" s="15">
        <v>35.64</v>
      </c>
      <c r="L20" s="15">
        <v>135</v>
      </c>
      <c r="M20" s="241">
        <f>L20*E20/1000</f>
        <v>10.125</v>
      </c>
    </row>
    <row r="21" spans="1:13" s="8" customFormat="1" ht="74.25" customHeight="1">
      <c r="A21" s="603" t="s">
        <v>317</v>
      </c>
      <c r="B21" s="604"/>
      <c r="C21" s="604"/>
      <c r="D21" s="604"/>
      <c r="E21" s="604"/>
      <c r="F21" s="605"/>
      <c r="G21" s="375"/>
      <c r="H21" s="375"/>
      <c r="I21" s="375"/>
      <c r="J21" s="375"/>
      <c r="K21" s="375"/>
      <c r="L21" s="375"/>
      <c r="M21" s="376">
        <f>M19+M20</f>
        <v>23.948999999999998</v>
      </c>
    </row>
    <row r="22" spans="1:13" ht="63.75" customHeight="1">
      <c r="A22" s="600" t="s">
        <v>16</v>
      </c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7"/>
      <c r="M22" s="16"/>
    </row>
    <row r="23" spans="1:14" ht="63.75" customHeight="1">
      <c r="A23" s="591" t="s">
        <v>130</v>
      </c>
      <c r="B23" s="587">
        <v>150</v>
      </c>
      <c r="C23" s="594">
        <v>10</v>
      </c>
      <c r="D23" s="113" t="s">
        <v>105</v>
      </c>
      <c r="E23" s="15">
        <v>10</v>
      </c>
      <c r="F23" s="15">
        <v>10</v>
      </c>
      <c r="G23" s="15">
        <v>2.42</v>
      </c>
      <c r="H23" s="15">
        <v>0.12</v>
      </c>
      <c r="I23" s="15"/>
      <c r="J23" s="15"/>
      <c r="K23" s="15">
        <v>12.72</v>
      </c>
      <c r="L23" s="15">
        <v>429</v>
      </c>
      <c r="M23" s="243">
        <f aca="true" t="shared" si="0" ref="M23:M28">E23*L23/1000</f>
        <v>4.29</v>
      </c>
      <c r="N23" s="224"/>
    </row>
    <row r="24" spans="1:14" ht="63.75" customHeight="1">
      <c r="A24" s="592"/>
      <c r="B24" s="592"/>
      <c r="C24" s="595"/>
      <c r="D24" s="121" t="s">
        <v>100</v>
      </c>
      <c r="E24" s="114">
        <v>60</v>
      </c>
      <c r="F24" s="114">
        <v>42</v>
      </c>
      <c r="G24" s="114">
        <v>1.01</v>
      </c>
      <c r="H24" s="114">
        <v>0.22</v>
      </c>
      <c r="I24" s="114">
        <v>9.13</v>
      </c>
      <c r="J24" s="114"/>
      <c r="K24" s="114">
        <v>44.8</v>
      </c>
      <c r="L24" s="114">
        <v>17.6</v>
      </c>
      <c r="M24" s="243">
        <f t="shared" si="0"/>
        <v>1.056</v>
      </c>
      <c r="N24" s="224"/>
    </row>
    <row r="25" spans="1:14" ht="63.75" customHeight="1">
      <c r="A25" s="592"/>
      <c r="B25" s="592"/>
      <c r="C25" s="595"/>
      <c r="D25" s="121" t="s">
        <v>112</v>
      </c>
      <c r="E25" s="114">
        <v>22</v>
      </c>
      <c r="F25" s="114">
        <v>18</v>
      </c>
      <c r="G25" s="114">
        <v>0.43</v>
      </c>
      <c r="H25" s="114">
        <v>0.02</v>
      </c>
      <c r="I25" s="114">
        <v>1.13</v>
      </c>
      <c r="J25" s="114"/>
      <c r="K25" s="114">
        <v>6.5</v>
      </c>
      <c r="L25" s="114">
        <v>16.5</v>
      </c>
      <c r="M25" s="243">
        <f t="shared" si="0"/>
        <v>0.363</v>
      </c>
      <c r="N25" s="224"/>
    </row>
    <row r="26" spans="1:14" ht="63.75" customHeight="1">
      <c r="A26" s="592"/>
      <c r="B26" s="592"/>
      <c r="C26" s="595"/>
      <c r="D26" s="121" t="s">
        <v>103</v>
      </c>
      <c r="E26" s="114">
        <v>11</v>
      </c>
      <c r="F26" s="114">
        <v>9</v>
      </c>
      <c r="G26" s="114">
        <v>0.03</v>
      </c>
      <c r="H26" s="114"/>
      <c r="I26" s="114">
        <v>0.87</v>
      </c>
      <c r="J26" s="114"/>
      <c r="K26" s="114">
        <v>4.1</v>
      </c>
      <c r="L26" s="114">
        <v>22</v>
      </c>
      <c r="M26" s="243">
        <f t="shared" si="0"/>
        <v>0.242</v>
      </c>
      <c r="N26" s="224"/>
    </row>
    <row r="27" spans="1:14" ht="63.75" customHeight="1">
      <c r="A27" s="592"/>
      <c r="B27" s="592"/>
      <c r="C27" s="595"/>
      <c r="D27" s="121" t="s">
        <v>104</v>
      </c>
      <c r="E27" s="114">
        <v>5</v>
      </c>
      <c r="F27" s="114">
        <v>4</v>
      </c>
      <c r="G27" s="114">
        <v>0.09</v>
      </c>
      <c r="H27" s="114"/>
      <c r="I27" s="114">
        <v>0.56</v>
      </c>
      <c r="J27" s="114"/>
      <c r="K27" s="114">
        <v>2.6</v>
      </c>
      <c r="L27" s="114">
        <v>26.4</v>
      </c>
      <c r="M27" s="243">
        <f t="shared" si="0"/>
        <v>0.132</v>
      </c>
      <c r="N27" s="224"/>
    </row>
    <row r="28" spans="1:14" ht="128.25" customHeight="1">
      <c r="A28" s="592"/>
      <c r="B28" s="592"/>
      <c r="C28" s="596"/>
      <c r="D28" s="121" t="s">
        <v>91</v>
      </c>
      <c r="E28" s="114">
        <v>1.5</v>
      </c>
      <c r="F28" s="114">
        <v>1.5</v>
      </c>
      <c r="G28" s="114"/>
      <c r="H28" s="114">
        <v>1.88</v>
      </c>
      <c r="I28" s="114"/>
      <c r="J28" s="114"/>
      <c r="K28" s="114">
        <v>17.46</v>
      </c>
      <c r="L28" s="114">
        <v>120</v>
      </c>
      <c r="M28" s="243">
        <f t="shared" si="0"/>
        <v>0.18</v>
      </c>
      <c r="N28" s="224"/>
    </row>
    <row r="29" spans="1:14" ht="63.75" customHeight="1">
      <c r="A29" s="589"/>
      <c r="B29" s="589"/>
      <c r="C29" s="589"/>
      <c r="D29" s="589"/>
      <c r="E29" s="589"/>
      <c r="F29" s="589"/>
      <c r="G29" s="67">
        <f>SUM(G23:G28)</f>
        <v>3.9799999999999995</v>
      </c>
      <c r="H29" s="67">
        <f>SUM(H23:H28)</f>
        <v>2.2399999999999998</v>
      </c>
      <c r="I29" s="67">
        <f>SUM(I23:I28)</f>
        <v>11.690000000000001</v>
      </c>
      <c r="J29" s="67"/>
      <c r="K29" s="67">
        <f>SUM(K23:K28)</f>
        <v>88.17999999999998</v>
      </c>
      <c r="L29" s="67"/>
      <c r="M29" s="242">
        <f>SUM(M23:M28)</f>
        <v>6.262999999999999</v>
      </c>
      <c r="N29" s="225"/>
    </row>
    <row r="30" spans="1:13" ht="63.75" customHeight="1">
      <c r="A30" s="609" t="s">
        <v>255</v>
      </c>
      <c r="B30" s="609" t="s">
        <v>256</v>
      </c>
      <c r="C30" s="379"/>
      <c r="D30" s="122" t="s">
        <v>100</v>
      </c>
      <c r="E30" s="14">
        <v>200</v>
      </c>
      <c r="F30" s="14">
        <v>140</v>
      </c>
      <c r="G30" s="14">
        <v>2.52</v>
      </c>
      <c r="H30" s="14">
        <v>0.55</v>
      </c>
      <c r="I30" s="14">
        <v>22.82</v>
      </c>
      <c r="J30" s="14"/>
      <c r="K30" s="14">
        <v>112</v>
      </c>
      <c r="L30" s="14">
        <v>17.6</v>
      </c>
      <c r="M30" s="243">
        <f aca="true" t="shared" si="1" ref="M30:M37">L30*E30/1000</f>
        <v>3.5200000000000005</v>
      </c>
    </row>
    <row r="31" spans="1:13" ht="63.75" customHeight="1">
      <c r="A31" s="610"/>
      <c r="B31" s="610"/>
      <c r="C31" s="380"/>
      <c r="D31" s="122" t="s">
        <v>88</v>
      </c>
      <c r="E31" s="14">
        <v>40</v>
      </c>
      <c r="F31" s="14">
        <v>40</v>
      </c>
      <c r="G31" s="14">
        <v>1.12</v>
      </c>
      <c r="H31" s="14">
        <v>1.28</v>
      </c>
      <c r="I31" s="14">
        <v>1.88</v>
      </c>
      <c r="J31" s="14"/>
      <c r="K31" s="14">
        <v>23.6</v>
      </c>
      <c r="L31" s="14">
        <v>40.7</v>
      </c>
      <c r="M31" s="243">
        <f t="shared" si="1"/>
        <v>1.628</v>
      </c>
    </row>
    <row r="32" spans="1:13" ht="63.75" customHeight="1">
      <c r="A32" s="610"/>
      <c r="B32" s="610"/>
      <c r="C32" s="380"/>
      <c r="D32" s="122" t="s">
        <v>92</v>
      </c>
      <c r="E32" s="14">
        <v>4</v>
      </c>
      <c r="F32" s="14">
        <v>4</v>
      </c>
      <c r="G32" s="14">
        <v>0.02</v>
      </c>
      <c r="H32" s="14">
        <v>3.14</v>
      </c>
      <c r="I32" s="14">
        <v>0.02</v>
      </c>
      <c r="J32" s="14"/>
      <c r="K32" s="14">
        <v>29.36</v>
      </c>
      <c r="L32" s="14">
        <v>429</v>
      </c>
      <c r="M32" s="243">
        <f t="shared" si="1"/>
        <v>1.716</v>
      </c>
    </row>
    <row r="33" spans="1:13" ht="63.75" customHeight="1">
      <c r="A33" s="610"/>
      <c r="B33" s="610"/>
      <c r="C33" s="380"/>
      <c r="D33" s="122" t="s">
        <v>101</v>
      </c>
      <c r="E33" s="123">
        <v>50</v>
      </c>
      <c r="F33" s="15">
        <v>50</v>
      </c>
      <c r="G33" s="15">
        <v>10</v>
      </c>
      <c r="H33" s="15">
        <v>4.9</v>
      </c>
      <c r="I33" s="15"/>
      <c r="J33" s="15"/>
      <c r="K33" s="15">
        <v>84</v>
      </c>
      <c r="L33" s="14">
        <v>429</v>
      </c>
      <c r="M33" s="243">
        <f t="shared" si="1"/>
        <v>21.45</v>
      </c>
    </row>
    <row r="34" spans="1:13" ht="63.75" customHeight="1">
      <c r="A34" s="610"/>
      <c r="B34" s="610"/>
      <c r="C34" s="380"/>
      <c r="D34" s="122" t="s">
        <v>115</v>
      </c>
      <c r="E34" s="14">
        <v>8</v>
      </c>
      <c r="F34" s="14">
        <v>7</v>
      </c>
      <c r="G34" s="14">
        <v>0.09</v>
      </c>
      <c r="H34" s="14"/>
      <c r="I34" s="14">
        <v>0.64</v>
      </c>
      <c r="J34" s="14"/>
      <c r="K34" s="14">
        <v>2.9</v>
      </c>
      <c r="L34" s="14">
        <v>26.4</v>
      </c>
      <c r="M34" s="243">
        <f t="shared" si="1"/>
        <v>0.2112</v>
      </c>
    </row>
    <row r="35" spans="1:13" ht="63.75" customHeight="1">
      <c r="A35" s="610"/>
      <c r="B35" s="610"/>
      <c r="C35" s="380"/>
      <c r="D35" s="122" t="s">
        <v>103</v>
      </c>
      <c r="E35" s="14">
        <v>20</v>
      </c>
      <c r="F35" s="14">
        <v>16</v>
      </c>
      <c r="G35" s="14">
        <v>0.05</v>
      </c>
      <c r="H35" s="14">
        <v>0.02</v>
      </c>
      <c r="I35" s="14">
        <v>1.15</v>
      </c>
      <c r="J35" s="14"/>
      <c r="K35" s="14">
        <v>5.4</v>
      </c>
      <c r="L35" s="14">
        <v>22</v>
      </c>
      <c r="M35" s="243">
        <f t="shared" si="1"/>
        <v>0.44</v>
      </c>
    </row>
    <row r="36" spans="1:13" ht="63.75" customHeight="1">
      <c r="A36" s="610"/>
      <c r="B36" s="610"/>
      <c r="C36" s="380"/>
      <c r="D36" s="117" t="s">
        <v>17</v>
      </c>
      <c r="E36" s="118">
        <v>3</v>
      </c>
      <c r="F36" s="15">
        <v>3</v>
      </c>
      <c r="G36" s="15"/>
      <c r="H36" s="15">
        <v>2.81</v>
      </c>
      <c r="I36" s="15"/>
      <c r="J36" s="15"/>
      <c r="K36" s="15">
        <v>26.19</v>
      </c>
      <c r="L36" s="17">
        <v>120</v>
      </c>
      <c r="M36" s="243">
        <f>L36*E36/1000</f>
        <v>0.36</v>
      </c>
    </row>
    <row r="37" spans="1:13" ht="63.75" customHeight="1">
      <c r="A37" s="611"/>
      <c r="B37" s="611"/>
      <c r="C37" s="381"/>
      <c r="D37" s="122" t="s">
        <v>117</v>
      </c>
      <c r="E37" s="14">
        <v>1</v>
      </c>
      <c r="F37" s="14">
        <v>1</v>
      </c>
      <c r="G37" s="14">
        <v>0.09</v>
      </c>
      <c r="H37" s="14">
        <v>0.01</v>
      </c>
      <c r="I37" s="14">
        <v>0.7</v>
      </c>
      <c r="J37" s="14"/>
      <c r="K37" s="14">
        <v>3.17</v>
      </c>
      <c r="L37" s="14">
        <v>32.9</v>
      </c>
      <c r="M37" s="243">
        <f t="shared" si="1"/>
        <v>0.0329</v>
      </c>
    </row>
    <row r="38" spans="1:13" ht="63.75" customHeight="1">
      <c r="A38" s="589"/>
      <c r="B38" s="589"/>
      <c r="C38" s="589"/>
      <c r="D38" s="589"/>
      <c r="E38" s="589"/>
      <c r="F38" s="589"/>
      <c r="G38" s="67">
        <f>SUM(G30:G37)</f>
        <v>13.89</v>
      </c>
      <c r="H38" s="67">
        <f>SUM(H30:H37)</f>
        <v>12.71</v>
      </c>
      <c r="I38" s="67">
        <f>SUM(I30:I37)</f>
        <v>27.209999999999997</v>
      </c>
      <c r="J38" s="67"/>
      <c r="K38" s="67">
        <f>SUM(K30:K37)</f>
        <v>286.62</v>
      </c>
      <c r="L38" s="67"/>
      <c r="M38" s="242">
        <f>SUM(M30:M37)</f>
        <v>29.358100000000004</v>
      </c>
    </row>
    <row r="39" spans="1:13" ht="63.75" customHeight="1">
      <c r="A39" s="598" t="s">
        <v>224</v>
      </c>
      <c r="B39" s="599">
        <v>150</v>
      </c>
      <c r="C39" s="601">
        <v>67</v>
      </c>
      <c r="D39" s="16" t="s">
        <v>232</v>
      </c>
      <c r="E39" s="17">
        <v>5</v>
      </c>
      <c r="F39" s="17">
        <v>5</v>
      </c>
      <c r="G39" s="17"/>
      <c r="H39" s="17">
        <v>0.22</v>
      </c>
      <c r="I39" s="17">
        <v>0.31</v>
      </c>
      <c r="J39" s="17">
        <v>0.6</v>
      </c>
      <c r="K39" s="17">
        <v>13.95</v>
      </c>
      <c r="L39" s="15">
        <v>214.5</v>
      </c>
      <c r="M39" s="243">
        <f>L39*E39/1000</f>
        <v>1.0725</v>
      </c>
    </row>
    <row r="40" spans="1:13" ht="63.75" customHeight="1">
      <c r="A40" s="598"/>
      <c r="B40" s="599"/>
      <c r="C40" s="601"/>
      <c r="D40" s="16" t="s">
        <v>225</v>
      </c>
      <c r="E40" s="17">
        <v>4</v>
      </c>
      <c r="F40" s="17">
        <v>4</v>
      </c>
      <c r="G40" s="17">
        <v>0.053</v>
      </c>
      <c r="H40" s="17"/>
      <c r="I40" s="17">
        <v>1.96</v>
      </c>
      <c r="J40" s="17">
        <v>0.45</v>
      </c>
      <c r="K40" s="17">
        <v>8.28</v>
      </c>
      <c r="L40" s="15">
        <v>203.5</v>
      </c>
      <c r="M40" s="243">
        <f>L40*E40/1000</f>
        <v>0.814</v>
      </c>
    </row>
    <row r="41" spans="1:13" ht="63.75" customHeight="1">
      <c r="A41" s="598"/>
      <c r="B41" s="599"/>
      <c r="C41" s="601"/>
      <c r="D41" s="16" t="s">
        <v>13</v>
      </c>
      <c r="E41" s="114">
        <v>8</v>
      </c>
      <c r="F41" s="114">
        <v>8</v>
      </c>
      <c r="G41" s="114"/>
      <c r="H41" s="114"/>
      <c r="I41" s="114">
        <v>9.5</v>
      </c>
      <c r="J41" s="114"/>
      <c r="K41" s="114">
        <v>39</v>
      </c>
      <c r="L41" s="15">
        <v>47.95</v>
      </c>
      <c r="M41" s="243">
        <f>L41*E41/1000</f>
        <v>0.3836</v>
      </c>
    </row>
    <row r="42" spans="1:13" ht="63.75" customHeight="1">
      <c r="A42" s="589"/>
      <c r="B42" s="589"/>
      <c r="C42" s="589"/>
      <c r="D42" s="589"/>
      <c r="E42" s="589"/>
      <c r="F42" s="589"/>
      <c r="G42" s="67">
        <f>SUM(G39,G41)</f>
        <v>0</v>
      </c>
      <c r="H42" s="67">
        <f>SUM(H39:H41)</f>
        <v>0.22</v>
      </c>
      <c r="I42" s="67">
        <f>SUM(I39:I41)</f>
        <v>11.77</v>
      </c>
      <c r="J42" s="67"/>
      <c r="K42" s="67">
        <f>SUM(K39:K41)</f>
        <v>61.23</v>
      </c>
      <c r="L42" s="67"/>
      <c r="M42" s="241">
        <f>M39+M40+M41</f>
        <v>2.2701</v>
      </c>
    </row>
    <row r="43" spans="1:13" ht="63.75" customHeight="1">
      <c r="A43" s="66" t="s">
        <v>43</v>
      </c>
      <c r="B43" s="111">
        <v>35</v>
      </c>
      <c r="C43" s="111"/>
      <c r="D43" s="117" t="s">
        <v>24</v>
      </c>
      <c r="E43" s="15">
        <v>35</v>
      </c>
      <c r="F43" s="15">
        <v>35</v>
      </c>
      <c r="G43" s="15">
        <v>1.82</v>
      </c>
      <c r="H43" s="15">
        <v>0.42</v>
      </c>
      <c r="I43" s="15">
        <v>15.48</v>
      </c>
      <c r="J43" s="15"/>
      <c r="K43" s="15">
        <v>74.9</v>
      </c>
      <c r="L43" s="15">
        <v>53.16</v>
      </c>
      <c r="M43" s="241">
        <f>L43*E43/1000</f>
        <v>1.8605999999999998</v>
      </c>
    </row>
    <row r="44" spans="1:13" ht="63.75" customHeight="1">
      <c r="A44" s="597" t="s">
        <v>28</v>
      </c>
      <c r="B44" s="597"/>
      <c r="C44" s="597"/>
      <c r="D44" s="597"/>
      <c r="E44" s="597"/>
      <c r="F44" s="597"/>
      <c r="G44" s="373">
        <f>G29+G38+G42+G43</f>
        <v>19.69</v>
      </c>
      <c r="H44" s="373">
        <f>H29+H38+H42+H43</f>
        <v>15.590000000000002</v>
      </c>
      <c r="I44" s="373">
        <f>I29+I38+I42+I43</f>
        <v>66.15</v>
      </c>
      <c r="J44" s="373"/>
      <c r="K44" s="373">
        <f>L29+K38+K42+K43</f>
        <v>422.75</v>
      </c>
      <c r="L44" s="373"/>
      <c r="M44" s="374">
        <f>M29+M38+M42+M43</f>
        <v>39.7518</v>
      </c>
    </row>
    <row r="45" spans="1:13" ht="63.75" customHeight="1">
      <c r="A45" s="606" t="s">
        <v>25</v>
      </c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8"/>
    </row>
    <row r="46" spans="1:13" ht="63.75" customHeight="1">
      <c r="A46" s="593" t="s">
        <v>243</v>
      </c>
      <c r="B46" s="587">
        <v>150</v>
      </c>
      <c r="C46" s="587">
        <v>24</v>
      </c>
      <c r="D46" s="117" t="s">
        <v>11</v>
      </c>
      <c r="E46" s="15">
        <v>5</v>
      </c>
      <c r="F46" s="15">
        <v>5</v>
      </c>
      <c r="G46" s="15">
        <v>0.02</v>
      </c>
      <c r="H46" s="15">
        <v>3.92</v>
      </c>
      <c r="I46" s="15">
        <v>0.02</v>
      </c>
      <c r="J46" s="15"/>
      <c r="K46" s="15">
        <v>36.7</v>
      </c>
      <c r="L46" s="15">
        <v>429</v>
      </c>
      <c r="M46" s="243">
        <f>L46*E46/1000</f>
        <v>2.145</v>
      </c>
    </row>
    <row r="47" spans="1:13" ht="63.75" customHeight="1">
      <c r="A47" s="593"/>
      <c r="B47" s="587"/>
      <c r="C47" s="587"/>
      <c r="D47" s="117" t="s">
        <v>40</v>
      </c>
      <c r="E47" s="15">
        <v>100</v>
      </c>
      <c r="F47" s="15">
        <v>100</v>
      </c>
      <c r="G47" s="15">
        <v>2.8</v>
      </c>
      <c r="H47" s="15">
        <v>3.2</v>
      </c>
      <c r="I47" s="15">
        <v>4.7</v>
      </c>
      <c r="J47" s="15"/>
      <c r="K47" s="15">
        <v>59</v>
      </c>
      <c r="L47" s="15">
        <v>40.7</v>
      </c>
      <c r="M47" s="243">
        <f>L47*E47/1000</f>
        <v>4.07</v>
      </c>
    </row>
    <row r="48" spans="1:13" ht="63.75" customHeight="1">
      <c r="A48" s="593"/>
      <c r="B48" s="587"/>
      <c r="C48" s="587"/>
      <c r="D48" s="117" t="s">
        <v>39</v>
      </c>
      <c r="E48" s="15">
        <v>4</v>
      </c>
      <c r="F48" s="15">
        <v>4</v>
      </c>
      <c r="G48" s="15">
        <v>0.64</v>
      </c>
      <c r="H48" s="15">
        <v>1.03</v>
      </c>
      <c r="I48" s="15">
        <v>3.82</v>
      </c>
      <c r="J48" s="15"/>
      <c r="K48" s="15">
        <v>15.6</v>
      </c>
      <c r="L48" s="15">
        <v>47.95</v>
      </c>
      <c r="M48" s="243">
        <f>L48*E48/1000</f>
        <v>0.1918</v>
      </c>
    </row>
    <row r="49" spans="1:13" ht="63.75" customHeight="1">
      <c r="A49" s="593"/>
      <c r="B49" s="587"/>
      <c r="C49" s="587"/>
      <c r="D49" s="121" t="s">
        <v>241</v>
      </c>
      <c r="E49" s="114">
        <v>45</v>
      </c>
      <c r="F49" s="114">
        <v>45</v>
      </c>
      <c r="G49" s="114">
        <v>4.72</v>
      </c>
      <c r="H49" s="114">
        <v>1.03</v>
      </c>
      <c r="I49" s="114">
        <v>28.62</v>
      </c>
      <c r="J49" s="114"/>
      <c r="K49" s="114">
        <v>146.25</v>
      </c>
      <c r="L49" s="17">
        <v>67.1</v>
      </c>
      <c r="M49" s="243">
        <f>L49*E49/1000</f>
        <v>3.0194999999999994</v>
      </c>
    </row>
    <row r="50" spans="1:13" ht="63.75" customHeight="1">
      <c r="A50" s="589"/>
      <c r="B50" s="589"/>
      <c r="C50" s="589"/>
      <c r="D50" s="589"/>
      <c r="E50" s="589"/>
      <c r="F50" s="589"/>
      <c r="G50" s="67">
        <f>SUM(G46:G49)</f>
        <v>8.18</v>
      </c>
      <c r="H50" s="67">
        <f>SUM(H46:H49)</f>
        <v>9.18</v>
      </c>
      <c r="I50" s="67">
        <f>SUM(I46:I49)</f>
        <v>37.16</v>
      </c>
      <c r="J50" s="67"/>
      <c r="K50" s="67">
        <f>SUM(K46:K49)</f>
        <v>257.55</v>
      </c>
      <c r="L50" s="67"/>
      <c r="M50" s="242">
        <f>SUM(M39:M42)</f>
        <v>4.5402</v>
      </c>
    </row>
    <row r="51" spans="1:13" ht="63.75" customHeight="1">
      <c r="A51" s="602" t="s">
        <v>72</v>
      </c>
      <c r="B51" s="588">
        <v>200</v>
      </c>
      <c r="C51" s="588">
        <v>56</v>
      </c>
      <c r="D51" s="117" t="s">
        <v>34</v>
      </c>
      <c r="E51" s="15">
        <v>1</v>
      </c>
      <c r="F51" s="15">
        <v>1</v>
      </c>
      <c r="G51" s="15">
        <v>0.24</v>
      </c>
      <c r="H51" s="15">
        <v>0.17</v>
      </c>
      <c r="I51" s="15">
        <v>0.24</v>
      </c>
      <c r="J51" s="15"/>
      <c r="K51" s="15">
        <v>3.8</v>
      </c>
      <c r="L51" s="15">
        <v>605</v>
      </c>
      <c r="M51" s="243">
        <f>L51*E51/1000</f>
        <v>0.605</v>
      </c>
    </row>
    <row r="52" spans="1:13" ht="63.75" customHeight="1">
      <c r="A52" s="602"/>
      <c r="B52" s="588"/>
      <c r="C52" s="588"/>
      <c r="D52" s="117" t="s">
        <v>40</v>
      </c>
      <c r="E52" s="15">
        <v>100</v>
      </c>
      <c r="F52" s="15">
        <v>100</v>
      </c>
      <c r="G52" s="15">
        <v>2.8</v>
      </c>
      <c r="H52" s="15">
        <v>3.2</v>
      </c>
      <c r="I52" s="15">
        <v>4.7</v>
      </c>
      <c r="J52" s="15"/>
      <c r="K52" s="15">
        <v>59</v>
      </c>
      <c r="L52" s="15">
        <v>40.7</v>
      </c>
      <c r="M52" s="243">
        <f>L52*E52/1000</f>
        <v>4.07</v>
      </c>
    </row>
    <row r="53" spans="1:13" ht="63.75" customHeight="1">
      <c r="A53" s="602"/>
      <c r="B53" s="588"/>
      <c r="C53" s="588"/>
      <c r="D53" s="117" t="s">
        <v>39</v>
      </c>
      <c r="E53" s="114">
        <v>10</v>
      </c>
      <c r="F53" s="114">
        <v>10</v>
      </c>
      <c r="G53" s="114"/>
      <c r="H53" s="114"/>
      <c r="I53" s="114">
        <v>9.98</v>
      </c>
      <c r="J53" s="114"/>
      <c r="K53" s="114">
        <v>94.7</v>
      </c>
      <c r="L53" s="15">
        <v>47.95</v>
      </c>
      <c r="M53" s="243">
        <f>L53*E53/1000</f>
        <v>0.4795</v>
      </c>
    </row>
    <row r="54" spans="1:13" ht="63.75" customHeight="1">
      <c r="A54" s="589"/>
      <c r="B54" s="589"/>
      <c r="C54" s="589"/>
      <c r="D54" s="589"/>
      <c r="E54" s="589"/>
      <c r="F54" s="589"/>
      <c r="G54" s="67">
        <f>SUM(G51:G53)</f>
        <v>3.04</v>
      </c>
      <c r="H54" s="67">
        <f>SUM(H51:H53)</f>
        <v>3.37</v>
      </c>
      <c r="I54" s="67">
        <f>SUM(I51:I53)</f>
        <v>14.920000000000002</v>
      </c>
      <c r="J54" s="67"/>
      <c r="K54" s="67">
        <f>SUM(K51:K53)</f>
        <v>157.5</v>
      </c>
      <c r="L54" s="67"/>
      <c r="M54" s="242">
        <f>SUM(M51:M53)</f>
        <v>5.1545000000000005</v>
      </c>
    </row>
    <row r="55" spans="1:13" s="8" customFormat="1" ht="64.5" customHeight="1">
      <c r="A55" s="124" t="s">
        <v>275</v>
      </c>
      <c r="B55" s="67">
        <v>20</v>
      </c>
      <c r="C55" s="67"/>
      <c r="D55" s="113" t="s">
        <v>275</v>
      </c>
      <c r="E55" s="15">
        <v>20</v>
      </c>
      <c r="F55" s="15">
        <v>20</v>
      </c>
      <c r="G55" s="15">
        <v>0.7</v>
      </c>
      <c r="H55" s="15">
        <v>0.24</v>
      </c>
      <c r="I55" s="15">
        <v>14.6</v>
      </c>
      <c r="J55" s="15"/>
      <c r="K55" s="15">
        <v>61.8</v>
      </c>
      <c r="L55" s="118">
        <v>88</v>
      </c>
      <c r="M55" s="241">
        <f>L55*E55/1000</f>
        <v>1.76</v>
      </c>
    </row>
    <row r="56" spans="1:13" ht="63.75" customHeight="1">
      <c r="A56" s="124" t="s">
        <v>45</v>
      </c>
      <c r="B56" s="67">
        <v>25</v>
      </c>
      <c r="C56" s="67"/>
      <c r="D56" s="117" t="s">
        <v>45</v>
      </c>
      <c r="E56" s="15">
        <v>25</v>
      </c>
      <c r="F56" s="15">
        <v>25</v>
      </c>
      <c r="G56" s="15">
        <v>2.13</v>
      </c>
      <c r="H56" s="15">
        <v>0.33</v>
      </c>
      <c r="I56" s="15">
        <v>13.9</v>
      </c>
      <c r="J56" s="15"/>
      <c r="K56" s="15">
        <v>68.7</v>
      </c>
      <c r="L56" s="15">
        <v>60.18</v>
      </c>
      <c r="M56" s="241">
        <f>L56*E56/1000</f>
        <v>1.5045</v>
      </c>
    </row>
    <row r="57" spans="1:13" ht="63.75" customHeight="1">
      <c r="A57" s="597" t="s">
        <v>30</v>
      </c>
      <c r="B57" s="597"/>
      <c r="C57" s="597"/>
      <c r="D57" s="597"/>
      <c r="E57" s="597"/>
      <c r="F57" s="597"/>
      <c r="G57" s="373">
        <f>G50+G54+G55+G56</f>
        <v>14.049999999999997</v>
      </c>
      <c r="H57" s="373">
        <f>H50+H54+H55+H56</f>
        <v>13.120000000000001</v>
      </c>
      <c r="I57" s="373">
        <f>I50+I54+I55+I56</f>
        <v>80.58</v>
      </c>
      <c r="J57" s="373"/>
      <c r="K57" s="373">
        <f>K50+K54+K55+K56</f>
        <v>545.5500000000001</v>
      </c>
      <c r="L57" s="373"/>
      <c r="M57" s="374">
        <f>M50+M54+M55+M56</f>
        <v>12.959200000000001</v>
      </c>
    </row>
    <row r="58" spans="1:13" ht="63.75" customHeight="1">
      <c r="A58" s="590" t="s">
        <v>31</v>
      </c>
      <c r="B58" s="590"/>
      <c r="C58" s="590"/>
      <c r="D58" s="590"/>
      <c r="E58" s="590"/>
      <c r="F58" s="590"/>
      <c r="G58" s="377">
        <f>G17+G19+G44+G57</f>
        <v>45.33</v>
      </c>
      <c r="H58" s="377">
        <f>H17+H19+H44+H57</f>
        <v>46.93000000000001</v>
      </c>
      <c r="I58" s="377">
        <f>I17+I19+I44+I57</f>
        <v>206.69</v>
      </c>
      <c r="J58" s="377"/>
      <c r="K58" s="377">
        <f>K17+K19+K44+K57</f>
        <v>1559.1100000000001</v>
      </c>
      <c r="L58" s="377"/>
      <c r="M58" s="378">
        <f>M17+M21+M44+M57</f>
        <v>95.15974999999999</v>
      </c>
    </row>
    <row r="59" spans="4:12" ht="61.5">
      <c r="D59" s="237"/>
      <c r="E59" s="19"/>
      <c r="F59" s="19"/>
      <c r="G59" s="19"/>
      <c r="H59" s="19"/>
      <c r="I59" s="19"/>
      <c r="J59" s="19"/>
      <c r="K59" s="19"/>
      <c r="L59" s="19"/>
    </row>
    <row r="60" spans="4:12" ht="61.5">
      <c r="D60" s="237"/>
      <c r="E60" s="19"/>
      <c r="F60" s="19"/>
      <c r="G60" s="19"/>
      <c r="H60" s="19"/>
      <c r="I60" s="19"/>
      <c r="J60" s="19"/>
      <c r="K60" s="19"/>
      <c r="L60" s="19"/>
    </row>
  </sheetData>
  <sheetProtection/>
  <mergeCells count="40">
    <mergeCell ref="A18:M18"/>
    <mergeCell ref="B13:B15"/>
    <mergeCell ref="B10:B11"/>
    <mergeCell ref="A9:F9"/>
    <mergeCell ref="C5:C8"/>
    <mergeCell ref="A12:F12"/>
    <mergeCell ref="A16:F16"/>
    <mergeCell ref="A17:F17"/>
    <mergeCell ref="C13:C15"/>
    <mergeCell ref="A13:A15"/>
    <mergeCell ref="A21:F21"/>
    <mergeCell ref="A45:M45"/>
    <mergeCell ref="A30:A37"/>
    <mergeCell ref="B30:B37"/>
    <mergeCell ref="B51:B53"/>
    <mergeCell ref="A4:K4"/>
    <mergeCell ref="A5:A8"/>
    <mergeCell ref="B5:B8"/>
    <mergeCell ref="C10:C11"/>
    <mergeCell ref="A10:A11"/>
    <mergeCell ref="A57:F57"/>
    <mergeCell ref="A39:A41"/>
    <mergeCell ref="B39:B41"/>
    <mergeCell ref="A42:F42"/>
    <mergeCell ref="A44:F44"/>
    <mergeCell ref="A22:K22"/>
    <mergeCell ref="A29:F29"/>
    <mergeCell ref="A38:F38"/>
    <mergeCell ref="C39:C41"/>
    <mergeCell ref="A51:A53"/>
    <mergeCell ref="C46:C49"/>
    <mergeCell ref="C51:C53"/>
    <mergeCell ref="A54:F54"/>
    <mergeCell ref="A58:F58"/>
    <mergeCell ref="A50:F50"/>
    <mergeCell ref="A23:A28"/>
    <mergeCell ref="B23:B28"/>
    <mergeCell ref="A46:A49"/>
    <mergeCell ref="B46:B49"/>
    <mergeCell ref="C23:C28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30" zoomScaleNormal="24" zoomScaleSheetLayoutView="30" zoomScalePageLayoutView="0" workbookViewId="0" topLeftCell="A22">
      <selection activeCell="L19" sqref="L19"/>
    </sheetView>
  </sheetViews>
  <sheetFormatPr defaultColWidth="9.140625" defaultRowHeight="15"/>
  <cols>
    <col min="1" max="1" width="99.140625" style="226" customWidth="1"/>
    <col min="2" max="3" width="32.28125" style="226" customWidth="1"/>
    <col min="4" max="4" width="77.57421875" style="80" customWidth="1"/>
    <col min="5" max="5" width="36.7109375" style="234" customWidth="1"/>
    <col min="6" max="6" width="32.421875" style="234" customWidth="1"/>
    <col min="7" max="7" width="29.7109375" style="234" customWidth="1"/>
    <col min="8" max="8" width="28.7109375" style="234" customWidth="1"/>
    <col min="9" max="10" width="30.7109375" style="234" customWidth="1"/>
    <col min="11" max="11" width="43.28125" style="234" customWidth="1"/>
    <col min="12" max="12" width="39.28125" style="234" customWidth="1"/>
    <col min="13" max="13" width="30.421875" style="80" customWidth="1"/>
  </cols>
  <sheetData>
    <row r="1" spans="2:13" ht="45.75">
      <c r="B1" s="227"/>
      <c r="C1" s="227"/>
      <c r="D1" s="244" t="s">
        <v>137</v>
      </c>
      <c r="E1" s="21"/>
      <c r="F1" s="21"/>
      <c r="G1" s="21"/>
      <c r="H1" s="21"/>
      <c r="I1" s="21"/>
      <c r="J1" s="21"/>
      <c r="K1" s="228" t="s">
        <v>338</v>
      </c>
      <c r="L1" s="228"/>
      <c r="M1" s="246"/>
    </row>
    <row r="2" spans="2:13" ht="45.75">
      <c r="B2" s="245"/>
      <c r="C2" s="245"/>
      <c r="D2" s="21" t="s">
        <v>156</v>
      </c>
      <c r="E2" s="21"/>
      <c r="F2" s="21"/>
      <c r="G2" s="21"/>
      <c r="H2" s="21"/>
      <c r="I2" s="21"/>
      <c r="J2" s="21"/>
      <c r="K2" s="21"/>
      <c r="L2" s="21"/>
      <c r="M2" s="246"/>
    </row>
    <row r="3" spans="1:13" ht="125.25" customHeight="1">
      <c r="A3" s="229" t="s">
        <v>0</v>
      </c>
      <c r="B3" s="229" t="s">
        <v>1</v>
      </c>
      <c r="C3" s="230" t="s">
        <v>236</v>
      </c>
      <c r="D3" s="229" t="s">
        <v>2</v>
      </c>
      <c r="E3" s="229" t="s">
        <v>3</v>
      </c>
      <c r="F3" s="229" t="s">
        <v>4</v>
      </c>
      <c r="G3" s="229" t="s">
        <v>5</v>
      </c>
      <c r="H3" s="229" t="s">
        <v>6</v>
      </c>
      <c r="I3" s="229" t="s">
        <v>7</v>
      </c>
      <c r="J3" s="229" t="s">
        <v>235</v>
      </c>
      <c r="K3" s="42" t="s">
        <v>8</v>
      </c>
      <c r="L3" s="42" t="s">
        <v>220</v>
      </c>
      <c r="M3" s="247" t="s">
        <v>205</v>
      </c>
    </row>
    <row r="4" spans="1:13" ht="63.75" customHeight="1">
      <c r="A4" s="631" t="s">
        <v>9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9"/>
      <c r="M4" s="82"/>
    </row>
    <row r="5" spans="1:13" ht="63.75" customHeight="1">
      <c r="A5" s="629" t="s">
        <v>80</v>
      </c>
      <c r="B5" s="621">
        <v>150</v>
      </c>
      <c r="C5" s="625">
        <v>44</v>
      </c>
      <c r="D5" s="43" t="s">
        <v>83</v>
      </c>
      <c r="E5" s="81">
        <v>30</v>
      </c>
      <c r="F5" s="25">
        <v>30</v>
      </c>
      <c r="G5" s="25">
        <v>3.45</v>
      </c>
      <c r="H5" s="25">
        <v>0.98</v>
      </c>
      <c r="I5" s="25">
        <v>0.5</v>
      </c>
      <c r="J5" s="25"/>
      <c r="K5" s="25">
        <v>103.4</v>
      </c>
      <c r="L5" s="25">
        <v>41.8</v>
      </c>
      <c r="M5" s="249">
        <f>L5*E5/1000</f>
        <v>1.254</v>
      </c>
    </row>
    <row r="6" spans="1:13" ht="63.75" customHeight="1">
      <c r="A6" s="643"/>
      <c r="B6" s="643"/>
      <c r="C6" s="626"/>
      <c r="D6" s="43" t="s">
        <v>11</v>
      </c>
      <c r="E6" s="11">
        <v>5</v>
      </c>
      <c r="F6" s="11">
        <v>5</v>
      </c>
      <c r="G6" s="11">
        <v>0.02</v>
      </c>
      <c r="H6" s="11">
        <v>3.92</v>
      </c>
      <c r="I6" s="11">
        <v>0.02</v>
      </c>
      <c r="J6" s="11"/>
      <c r="K6" s="11">
        <v>36.7</v>
      </c>
      <c r="L6" s="11">
        <v>429</v>
      </c>
      <c r="M6" s="249">
        <f>L6*E6/1000</f>
        <v>2.145</v>
      </c>
    </row>
    <row r="7" spans="1:13" ht="63.75" customHeight="1">
      <c r="A7" s="643"/>
      <c r="B7" s="643"/>
      <c r="C7" s="626"/>
      <c r="D7" s="43" t="s">
        <v>23</v>
      </c>
      <c r="E7" s="25">
        <v>100</v>
      </c>
      <c r="F7" s="25">
        <v>100</v>
      </c>
      <c r="G7" s="25">
        <v>2.8</v>
      </c>
      <c r="H7" s="25">
        <v>3.2</v>
      </c>
      <c r="I7" s="25">
        <v>4.7</v>
      </c>
      <c r="J7" s="25">
        <v>1.3</v>
      </c>
      <c r="K7" s="25">
        <v>59</v>
      </c>
      <c r="L7" s="25">
        <v>40.7</v>
      </c>
      <c r="M7" s="249">
        <f>L7*E7/1000</f>
        <v>4.07</v>
      </c>
    </row>
    <row r="8" spans="1:13" ht="63.75" customHeight="1">
      <c r="A8" s="643"/>
      <c r="B8" s="643"/>
      <c r="C8" s="627"/>
      <c r="D8" s="43" t="s">
        <v>39</v>
      </c>
      <c r="E8" s="25">
        <v>5</v>
      </c>
      <c r="F8" s="25">
        <v>5</v>
      </c>
      <c r="G8" s="25"/>
      <c r="H8" s="25"/>
      <c r="I8" s="25">
        <v>4.99</v>
      </c>
      <c r="J8" s="25"/>
      <c r="K8" s="25">
        <v>18.95</v>
      </c>
      <c r="L8" s="25">
        <v>47.95</v>
      </c>
      <c r="M8" s="249">
        <f>L8*E8/1000</f>
        <v>0.23975</v>
      </c>
    </row>
    <row r="9" spans="1:13" ht="63.75" customHeight="1">
      <c r="A9" s="622"/>
      <c r="B9" s="622"/>
      <c r="C9" s="622"/>
      <c r="D9" s="622"/>
      <c r="E9" s="622"/>
      <c r="F9" s="622"/>
      <c r="G9" s="69">
        <f>SUM(G5:G8)</f>
        <v>6.27</v>
      </c>
      <c r="H9" s="69">
        <f>SUM(H5:H8)</f>
        <v>8.100000000000001</v>
      </c>
      <c r="I9" s="69">
        <f>SUM(I5:I8)</f>
        <v>10.21</v>
      </c>
      <c r="J9" s="69"/>
      <c r="K9" s="69">
        <f>SUM(K5:K8)</f>
        <v>218.05</v>
      </c>
      <c r="L9" s="69"/>
      <c r="M9" s="248">
        <f>SUM(M5:M8)</f>
        <v>7.70875</v>
      </c>
    </row>
    <row r="10" spans="1:13" ht="63.75" customHeight="1">
      <c r="A10" s="620" t="s">
        <v>85</v>
      </c>
      <c r="B10" s="645" t="s">
        <v>86</v>
      </c>
      <c r="C10" s="645"/>
      <c r="D10" s="43" t="s">
        <v>12</v>
      </c>
      <c r="E10" s="25">
        <v>30</v>
      </c>
      <c r="F10" s="25">
        <v>30</v>
      </c>
      <c r="G10" s="25">
        <v>2.13</v>
      </c>
      <c r="H10" s="25">
        <v>0.33</v>
      </c>
      <c r="I10" s="25">
        <v>13.9</v>
      </c>
      <c r="J10" s="25"/>
      <c r="K10" s="25">
        <v>68.7</v>
      </c>
      <c r="L10" s="25">
        <v>60.18</v>
      </c>
      <c r="M10" s="249">
        <f>L10*E10/1000</f>
        <v>1.8054000000000001</v>
      </c>
    </row>
    <row r="11" spans="1:13" ht="63.75" customHeight="1">
      <c r="A11" s="644"/>
      <c r="B11" s="631"/>
      <c r="C11" s="645"/>
      <c r="D11" s="43" t="s">
        <v>11</v>
      </c>
      <c r="E11" s="25">
        <v>8</v>
      </c>
      <c r="F11" s="25">
        <v>8</v>
      </c>
      <c r="G11" s="25">
        <v>0.03</v>
      </c>
      <c r="H11" s="25">
        <v>6.28</v>
      </c>
      <c r="I11" s="25">
        <v>0.04</v>
      </c>
      <c r="J11" s="25"/>
      <c r="K11" s="25">
        <v>58.72</v>
      </c>
      <c r="L11" s="25">
        <v>429</v>
      </c>
      <c r="M11" s="249">
        <f>L11*E11/1000</f>
        <v>3.432</v>
      </c>
    </row>
    <row r="12" spans="1:13" ht="63.75" customHeight="1">
      <c r="A12" s="622"/>
      <c r="B12" s="622"/>
      <c r="C12" s="622"/>
      <c r="D12" s="622"/>
      <c r="E12" s="622"/>
      <c r="F12" s="622"/>
      <c r="G12" s="69">
        <f>SUM(G10:G11)</f>
        <v>2.1599999999999997</v>
      </c>
      <c r="H12" s="69">
        <f>SUM(H10:H11)</f>
        <v>6.61</v>
      </c>
      <c r="I12" s="69">
        <f>SUM(I10:I11)</f>
        <v>13.94</v>
      </c>
      <c r="J12" s="69"/>
      <c r="K12" s="69">
        <f>SUM(K10:K11)</f>
        <v>127.42</v>
      </c>
      <c r="L12" s="69"/>
      <c r="M12" s="248">
        <f>SUM(M10:M11)</f>
        <v>5.2374</v>
      </c>
    </row>
    <row r="13" spans="1:13" ht="63.75" customHeight="1">
      <c r="A13" s="646" t="s">
        <v>226</v>
      </c>
      <c r="B13" s="621">
        <v>200</v>
      </c>
      <c r="C13" s="621">
        <v>21</v>
      </c>
      <c r="D13" s="43" t="s">
        <v>227</v>
      </c>
      <c r="E13" s="25">
        <v>1</v>
      </c>
      <c r="F13" s="25">
        <v>1</v>
      </c>
      <c r="G13" s="25"/>
      <c r="H13" s="25"/>
      <c r="I13" s="25"/>
      <c r="J13" s="25"/>
      <c r="K13" s="25"/>
      <c r="L13" s="25">
        <v>1100</v>
      </c>
      <c r="M13" s="249">
        <f>L13*E13/1000</f>
        <v>1.1</v>
      </c>
    </row>
    <row r="14" spans="1:13" ht="63.75" customHeight="1">
      <c r="A14" s="646"/>
      <c r="B14" s="621"/>
      <c r="C14" s="621"/>
      <c r="D14" s="43" t="s">
        <v>23</v>
      </c>
      <c r="E14" s="25">
        <v>100</v>
      </c>
      <c r="F14" s="25">
        <v>100</v>
      </c>
      <c r="G14" s="25">
        <v>2.8</v>
      </c>
      <c r="H14" s="25">
        <v>3.2</v>
      </c>
      <c r="I14" s="25">
        <v>4.7</v>
      </c>
      <c r="J14" s="25"/>
      <c r="K14" s="25">
        <v>59</v>
      </c>
      <c r="L14" s="25">
        <v>40.7</v>
      </c>
      <c r="M14" s="249">
        <f>L14*E14/1000</f>
        <v>4.07</v>
      </c>
    </row>
    <row r="15" spans="1:13" ht="63.75" customHeight="1">
      <c r="A15" s="646"/>
      <c r="B15" s="621"/>
      <c r="C15" s="621"/>
      <c r="D15" s="43" t="s">
        <v>13</v>
      </c>
      <c r="E15" s="11">
        <v>10</v>
      </c>
      <c r="F15" s="11">
        <v>10</v>
      </c>
      <c r="G15" s="11"/>
      <c r="H15" s="11"/>
      <c r="I15" s="11">
        <v>9.98</v>
      </c>
      <c r="J15" s="11"/>
      <c r="K15" s="11">
        <v>94.7</v>
      </c>
      <c r="L15" s="11">
        <v>47.95</v>
      </c>
      <c r="M15" s="249">
        <f>L15*E15/1000</f>
        <v>0.4795</v>
      </c>
    </row>
    <row r="16" spans="1:13" ht="63.75" customHeight="1">
      <c r="A16" s="622"/>
      <c r="B16" s="622"/>
      <c r="C16" s="622"/>
      <c r="D16" s="622"/>
      <c r="E16" s="622"/>
      <c r="F16" s="622"/>
      <c r="G16" s="69">
        <f>SUM(G13:G15)</f>
        <v>2.8</v>
      </c>
      <c r="H16" s="69">
        <f>SUM(H13:H15)</f>
        <v>3.2</v>
      </c>
      <c r="I16" s="69">
        <f>SUM(I13:I15)</f>
        <v>14.68</v>
      </c>
      <c r="J16" s="69"/>
      <c r="K16" s="69">
        <f>SUM(K13:K15)</f>
        <v>153.7</v>
      </c>
      <c r="L16" s="69"/>
      <c r="M16" s="248">
        <f>SUM(M13:M15)</f>
        <v>5.6495</v>
      </c>
    </row>
    <row r="17" spans="1:13" ht="63.75" customHeight="1">
      <c r="A17" s="623" t="s">
        <v>29</v>
      </c>
      <c r="B17" s="623"/>
      <c r="C17" s="623"/>
      <c r="D17" s="623"/>
      <c r="E17" s="623"/>
      <c r="F17" s="623"/>
      <c r="G17" s="382">
        <f>G20+G9+G12+G16</f>
        <v>11.59</v>
      </c>
      <c r="H17" s="382">
        <f>H20+H9+H12+H16</f>
        <v>18.220000000000002</v>
      </c>
      <c r="I17" s="382">
        <f>I20+I9+I12+I16</f>
        <v>45.96</v>
      </c>
      <c r="J17" s="382"/>
      <c r="K17" s="382">
        <f>K20+K9+K12+K16</f>
        <v>534.81</v>
      </c>
      <c r="L17" s="382"/>
      <c r="M17" s="383">
        <f>M20+M9+M12+M16</f>
        <v>31.42065</v>
      </c>
    </row>
    <row r="18" spans="1:13" ht="63.75" customHeight="1">
      <c r="A18" s="632" t="s">
        <v>14</v>
      </c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634"/>
    </row>
    <row r="19" spans="1:13" ht="63.75" customHeight="1">
      <c r="A19" s="231" t="s">
        <v>44</v>
      </c>
      <c r="B19" s="169">
        <v>200</v>
      </c>
      <c r="C19" s="169"/>
      <c r="D19" s="82" t="s">
        <v>15</v>
      </c>
      <c r="E19" s="44">
        <v>200</v>
      </c>
      <c r="F19" s="44">
        <v>200</v>
      </c>
      <c r="G19" s="44"/>
      <c r="H19" s="44"/>
      <c r="I19" s="232">
        <v>14</v>
      </c>
      <c r="J19" s="232"/>
      <c r="K19" s="83">
        <v>56</v>
      </c>
      <c r="L19" s="232">
        <v>69.12</v>
      </c>
      <c r="M19" s="251">
        <f>L19*E19/1000</f>
        <v>13.824</v>
      </c>
    </row>
    <row r="20" spans="1:13" s="10" customFormat="1" ht="65.25" customHeight="1">
      <c r="A20" s="231" t="s">
        <v>10</v>
      </c>
      <c r="B20" s="42">
        <v>95</v>
      </c>
      <c r="C20" s="42"/>
      <c r="D20" s="43" t="s">
        <v>10</v>
      </c>
      <c r="E20" s="25">
        <v>95</v>
      </c>
      <c r="F20" s="25">
        <v>66</v>
      </c>
      <c r="G20" s="25">
        <v>0.36</v>
      </c>
      <c r="H20" s="25">
        <v>0.31</v>
      </c>
      <c r="I20" s="25">
        <v>7.13</v>
      </c>
      <c r="J20" s="25">
        <v>131</v>
      </c>
      <c r="K20" s="25">
        <v>35.64</v>
      </c>
      <c r="L20" s="25">
        <v>135</v>
      </c>
      <c r="M20" s="250">
        <f>L20*E20/1000</f>
        <v>12.825</v>
      </c>
    </row>
    <row r="21" spans="1:13" s="10" customFormat="1" ht="65.25" customHeight="1">
      <c r="A21" s="623" t="s">
        <v>317</v>
      </c>
      <c r="B21" s="623"/>
      <c r="C21" s="623"/>
      <c r="D21" s="623"/>
      <c r="E21" s="623"/>
      <c r="F21" s="623"/>
      <c r="G21" s="384"/>
      <c r="H21" s="384"/>
      <c r="I21" s="384"/>
      <c r="J21" s="384"/>
      <c r="K21" s="384"/>
      <c r="L21" s="384"/>
      <c r="M21" s="385">
        <f>SUM(M19:M20)</f>
        <v>26.649</v>
      </c>
    </row>
    <row r="22" spans="1:13" ht="63.75" customHeight="1">
      <c r="A22" s="631" t="s">
        <v>16</v>
      </c>
      <c r="B22" s="631"/>
      <c r="C22" s="631"/>
      <c r="D22" s="631"/>
      <c r="E22" s="631"/>
      <c r="F22" s="631"/>
      <c r="G22" s="631"/>
      <c r="H22" s="631"/>
      <c r="I22" s="631"/>
      <c r="J22" s="631"/>
      <c r="K22" s="631"/>
      <c r="L22" s="69"/>
      <c r="M22" s="82"/>
    </row>
    <row r="23" spans="1:14" ht="63.75" customHeight="1">
      <c r="A23" s="629" t="s">
        <v>130</v>
      </c>
      <c r="B23" s="621">
        <v>200</v>
      </c>
      <c r="C23" s="640">
        <v>10</v>
      </c>
      <c r="D23" s="84" t="s">
        <v>105</v>
      </c>
      <c r="E23" s="25">
        <v>12</v>
      </c>
      <c r="F23" s="25">
        <v>12</v>
      </c>
      <c r="G23" s="25">
        <v>2.42</v>
      </c>
      <c r="H23" s="25">
        <v>0.12</v>
      </c>
      <c r="I23" s="25"/>
      <c r="J23" s="25"/>
      <c r="K23" s="25">
        <v>12.72</v>
      </c>
      <c r="L23" s="25">
        <v>429</v>
      </c>
      <c r="M23" s="249">
        <f aca="true" t="shared" si="0" ref="M23:M28">E23*L23/1000</f>
        <v>5.148</v>
      </c>
      <c r="N23" s="224"/>
    </row>
    <row r="24" spans="1:14" ht="63.75" customHeight="1">
      <c r="A24" s="630"/>
      <c r="B24" s="630"/>
      <c r="C24" s="641"/>
      <c r="D24" s="45" t="s">
        <v>100</v>
      </c>
      <c r="E24" s="11">
        <v>80</v>
      </c>
      <c r="F24" s="11">
        <v>56</v>
      </c>
      <c r="G24" s="11">
        <v>1.01</v>
      </c>
      <c r="H24" s="11">
        <v>0.22</v>
      </c>
      <c r="I24" s="11">
        <v>9.13</v>
      </c>
      <c r="J24" s="11"/>
      <c r="K24" s="11">
        <v>44.8</v>
      </c>
      <c r="L24" s="11">
        <v>17.6</v>
      </c>
      <c r="M24" s="249">
        <f t="shared" si="0"/>
        <v>1.408</v>
      </c>
      <c r="N24" s="224"/>
    </row>
    <row r="25" spans="1:14" ht="63.75" customHeight="1">
      <c r="A25" s="630"/>
      <c r="B25" s="630"/>
      <c r="C25" s="641"/>
      <c r="D25" s="45" t="s">
        <v>112</v>
      </c>
      <c r="E25" s="11">
        <v>30</v>
      </c>
      <c r="F25" s="11">
        <v>24</v>
      </c>
      <c r="G25" s="11">
        <v>0.43</v>
      </c>
      <c r="H25" s="11">
        <v>0.02</v>
      </c>
      <c r="I25" s="11">
        <v>1.13</v>
      </c>
      <c r="J25" s="11"/>
      <c r="K25" s="11">
        <v>6.5</v>
      </c>
      <c r="L25" s="11">
        <v>16.5</v>
      </c>
      <c r="M25" s="249">
        <f t="shared" si="0"/>
        <v>0.495</v>
      </c>
      <c r="N25" s="224"/>
    </row>
    <row r="26" spans="1:14" ht="63.75" customHeight="1">
      <c r="A26" s="630"/>
      <c r="B26" s="630"/>
      <c r="C26" s="641"/>
      <c r="D26" s="45" t="s">
        <v>103</v>
      </c>
      <c r="E26" s="11">
        <v>15</v>
      </c>
      <c r="F26" s="11">
        <v>12</v>
      </c>
      <c r="G26" s="11">
        <v>0.03</v>
      </c>
      <c r="H26" s="11"/>
      <c r="I26" s="11">
        <v>0.87</v>
      </c>
      <c r="J26" s="11"/>
      <c r="K26" s="11">
        <v>4.1</v>
      </c>
      <c r="L26" s="11">
        <v>22</v>
      </c>
      <c r="M26" s="249">
        <f t="shared" si="0"/>
        <v>0.33</v>
      </c>
      <c r="N26" s="224"/>
    </row>
    <row r="27" spans="1:14" ht="63.75" customHeight="1">
      <c r="A27" s="630"/>
      <c r="B27" s="630"/>
      <c r="C27" s="641"/>
      <c r="D27" s="45" t="s">
        <v>104</v>
      </c>
      <c r="E27" s="11">
        <v>7</v>
      </c>
      <c r="F27" s="11">
        <v>6</v>
      </c>
      <c r="G27" s="11">
        <v>0.09</v>
      </c>
      <c r="H27" s="11"/>
      <c r="I27" s="11">
        <v>0.56</v>
      </c>
      <c r="J27" s="11"/>
      <c r="K27" s="11">
        <v>2.6</v>
      </c>
      <c r="L27" s="11">
        <v>26.4</v>
      </c>
      <c r="M27" s="249">
        <f t="shared" si="0"/>
        <v>0.1848</v>
      </c>
      <c r="N27" s="224"/>
    </row>
    <row r="28" spans="1:14" ht="63.75" customHeight="1">
      <c r="A28" s="630"/>
      <c r="B28" s="630"/>
      <c r="C28" s="642"/>
      <c r="D28" s="45" t="s">
        <v>91</v>
      </c>
      <c r="E28" s="11">
        <v>2</v>
      </c>
      <c r="F28" s="11">
        <v>2</v>
      </c>
      <c r="G28" s="11"/>
      <c r="H28" s="11">
        <v>1.88</v>
      </c>
      <c r="I28" s="11"/>
      <c r="J28" s="11"/>
      <c r="K28" s="11">
        <v>17.46</v>
      </c>
      <c r="L28" s="11">
        <v>120</v>
      </c>
      <c r="M28" s="249">
        <f t="shared" si="0"/>
        <v>0.24</v>
      </c>
      <c r="N28" s="224"/>
    </row>
    <row r="29" spans="1:14" ht="63.75" customHeight="1">
      <c r="A29" s="622"/>
      <c r="B29" s="622"/>
      <c r="C29" s="622"/>
      <c r="D29" s="622"/>
      <c r="E29" s="622"/>
      <c r="F29" s="622"/>
      <c r="G29" s="69">
        <f>SUM(G23:G28)</f>
        <v>3.9799999999999995</v>
      </c>
      <c r="H29" s="69">
        <f>SUM(H23:H28)</f>
        <v>2.2399999999999998</v>
      </c>
      <c r="I29" s="69">
        <f>SUM(I23:I28)</f>
        <v>11.690000000000001</v>
      </c>
      <c r="J29" s="69"/>
      <c r="K29" s="69">
        <f>SUM(L23:L28)</f>
        <v>631.5</v>
      </c>
      <c r="L29" s="69"/>
      <c r="M29" s="248">
        <f>SUM(M23:M28)</f>
        <v>7.8058</v>
      </c>
      <c r="N29" s="4"/>
    </row>
    <row r="30" spans="1:13" ht="63.75" customHeight="1">
      <c r="A30" s="635" t="s">
        <v>255</v>
      </c>
      <c r="B30" s="635" t="s">
        <v>256</v>
      </c>
      <c r="C30" s="388"/>
      <c r="D30" s="87" t="s">
        <v>100</v>
      </c>
      <c r="E30" s="86">
        <v>200</v>
      </c>
      <c r="F30" s="86">
        <v>140</v>
      </c>
      <c r="G30" s="86">
        <v>2.52</v>
      </c>
      <c r="H30" s="86">
        <v>0.55</v>
      </c>
      <c r="I30" s="86">
        <v>22.82</v>
      </c>
      <c r="J30" s="86"/>
      <c r="K30" s="86">
        <v>112</v>
      </c>
      <c r="L30" s="86">
        <v>17.6</v>
      </c>
      <c r="M30" s="249">
        <f aca="true" t="shared" si="1" ref="M30:M37">L30*E30/1000</f>
        <v>3.5200000000000005</v>
      </c>
    </row>
    <row r="31" spans="1:13" ht="63.75" customHeight="1">
      <c r="A31" s="636"/>
      <c r="B31" s="636"/>
      <c r="C31" s="389"/>
      <c r="D31" s="87" t="s">
        <v>88</v>
      </c>
      <c r="E31" s="86">
        <v>40</v>
      </c>
      <c r="F31" s="86">
        <v>40</v>
      </c>
      <c r="G31" s="86">
        <v>1.12</v>
      </c>
      <c r="H31" s="86">
        <v>1.28</v>
      </c>
      <c r="I31" s="86">
        <v>1.88</v>
      </c>
      <c r="J31" s="86"/>
      <c r="K31" s="86">
        <v>23.6</v>
      </c>
      <c r="L31" s="86">
        <v>40.7</v>
      </c>
      <c r="M31" s="249">
        <f t="shared" si="1"/>
        <v>1.628</v>
      </c>
    </row>
    <row r="32" spans="1:13" ht="63.75" customHeight="1">
      <c r="A32" s="636"/>
      <c r="B32" s="636"/>
      <c r="C32" s="389"/>
      <c r="D32" s="87" t="s">
        <v>92</v>
      </c>
      <c r="E32" s="86">
        <v>4</v>
      </c>
      <c r="F32" s="86">
        <v>4</v>
      </c>
      <c r="G32" s="86">
        <v>0.02</v>
      </c>
      <c r="H32" s="86">
        <v>3.14</v>
      </c>
      <c r="I32" s="86">
        <v>0.02</v>
      </c>
      <c r="J32" s="86"/>
      <c r="K32" s="86">
        <v>29.36</v>
      </c>
      <c r="L32" s="86">
        <v>429</v>
      </c>
      <c r="M32" s="249">
        <f t="shared" si="1"/>
        <v>1.716</v>
      </c>
    </row>
    <row r="33" spans="1:13" ht="63.75" customHeight="1">
      <c r="A33" s="636"/>
      <c r="B33" s="636"/>
      <c r="C33" s="389"/>
      <c r="D33" s="87" t="s">
        <v>101</v>
      </c>
      <c r="E33" s="85">
        <v>50</v>
      </c>
      <c r="F33" s="25">
        <v>50</v>
      </c>
      <c r="G33" s="25">
        <v>10</v>
      </c>
      <c r="H33" s="25">
        <v>4.9</v>
      </c>
      <c r="I33" s="25"/>
      <c r="J33" s="25"/>
      <c r="K33" s="25">
        <v>84</v>
      </c>
      <c r="L33" s="86">
        <v>429</v>
      </c>
      <c r="M33" s="249">
        <f t="shared" si="1"/>
        <v>21.45</v>
      </c>
    </row>
    <row r="34" spans="1:13" ht="63.75" customHeight="1">
      <c r="A34" s="636"/>
      <c r="B34" s="636"/>
      <c r="C34" s="389"/>
      <c r="D34" s="87" t="s">
        <v>115</v>
      </c>
      <c r="E34" s="86">
        <v>8</v>
      </c>
      <c r="F34" s="86">
        <v>7</v>
      </c>
      <c r="G34" s="86">
        <v>0.09</v>
      </c>
      <c r="H34" s="86"/>
      <c r="I34" s="86">
        <v>0.64</v>
      </c>
      <c r="J34" s="86"/>
      <c r="K34" s="86">
        <v>2.9</v>
      </c>
      <c r="L34" s="86">
        <v>26.4</v>
      </c>
      <c r="M34" s="249">
        <f t="shared" si="1"/>
        <v>0.2112</v>
      </c>
    </row>
    <row r="35" spans="1:13" ht="63.75" customHeight="1">
      <c r="A35" s="636"/>
      <c r="B35" s="636"/>
      <c r="C35" s="389"/>
      <c r="D35" s="87" t="s">
        <v>103</v>
      </c>
      <c r="E35" s="86">
        <v>20</v>
      </c>
      <c r="F35" s="86">
        <v>16</v>
      </c>
      <c r="G35" s="86">
        <v>0.05</v>
      </c>
      <c r="H35" s="86">
        <v>0.02</v>
      </c>
      <c r="I35" s="86">
        <v>1.15</v>
      </c>
      <c r="J35" s="86"/>
      <c r="K35" s="86">
        <v>5.4</v>
      </c>
      <c r="L35" s="86">
        <v>22</v>
      </c>
      <c r="M35" s="249">
        <f t="shared" si="1"/>
        <v>0.44</v>
      </c>
    </row>
    <row r="36" spans="1:13" ht="63.75" customHeight="1">
      <c r="A36" s="636"/>
      <c r="B36" s="636"/>
      <c r="C36" s="389"/>
      <c r="D36" s="43" t="s">
        <v>17</v>
      </c>
      <c r="E36" s="81">
        <v>3</v>
      </c>
      <c r="F36" s="25">
        <v>3</v>
      </c>
      <c r="G36" s="25"/>
      <c r="H36" s="25">
        <v>2.81</v>
      </c>
      <c r="I36" s="25"/>
      <c r="J36" s="25"/>
      <c r="K36" s="25">
        <v>26.19</v>
      </c>
      <c r="L36" s="44">
        <v>120</v>
      </c>
      <c r="M36" s="249">
        <f>L36*E36/1000</f>
        <v>0.36</v>
      </c>
    </row>
    <row r="37" spans="1:13" ht="63.75" customHeight="1">
      <c r="A37" s="637"/>
      <c r="B37" s="637"/>
      <c r="C37" s="390"/>
      <c r="D37" s="87" t="s">
        <v>117</v>
      </c>
      <c r="E37" s="86">
        <v>1</v>
      </c>
      <c r="F37" s="86">
        <v>1</v>
      </c>
      <c r="G37" s="86">
        <v>0.09</v>
      </c>
      <c r="H37" s="86">
        <v>0.01</v>
      </c>
      <c r="I37" s="86">
        <v>0.7</v>
      </c>
      <c r="J37" s="86"/>
      <c r="K37" s="86">
        <v>3.17</v>
      </c>
      <c r="L37" s="86">
        <v>32.9</v>
      </c>
      <c r="M37" s="249">
        <f t="shared" si="1"/>
        <v>0.0329</v>
      </c>
    </row>
    <row r="38" spans="1:13" ht="63.75" customHeight="1">
      <c r="A38" s="622"/>
      <c r="B38" s="622"/>
      <c r="C38" s="622"/>
      <c r="D38" s="622"/>
      <c r="E38" s="622"/>
      <c r="F38" s="622"/>
      <c r="G38" s="69">
        <f>SUM(G30:G37)</f>
        <v>13.89</v>
      </c>
      <c r="H38" s="69">
        <f>SUM(H30:H37)</f>
        <v>12.71</v>
      </c>
      <c r="I38" s="69">
        <f>SUM(I30:I37)</f>
        <v>27.209999999999997</v>
      </c>
      <c r="J38" s="69"/>
      <c r="K38" s="69">
        <f>SUM(K30:K37)</f>
        <v>286.62</v>
      </c>
      <c r="L38" s="69"/>
      <c r="M38" s="248">
        <f>SUM(M30:M37)</f>
        <v>29.358100000000004</v>
      </c>
    </row>
    <row r="39" spans="1:13" ht="63.75" customHeight="1">
      <c r="A39" s="638" t="s">
        <v>224</v>
      </c>
      <c r="B39" s="628">
        <v>200</v>
      </c>
      <c r="C39" s="628">
        <v>67</v>
      </c>
      <c r="D39" s="82" t="s">
        <v>233</v>
      </c>
      <c r="E39" s="44">
        <v>5</v>
      </c>
      <c r="F39" s="44">
        <v>5</v>
      </c>
      <c r="G39" s="44"/>
      <c r="H39" s="44">
        <v>0.22</v>
      </c>
      <c r="I39" s="44">
        <v>0.31</v>
      </c>
      <c r="J39" s="44">
        <v>0.6</v>
      </c>
      <c r="K39" s="44">
        <v>13.95</v>
      </c>
      <c r="L39" s="25">
        <v>214.5</v>
      </c>
      <c r="M39" s="249">
        <f>L39*E39/1000</f>
        <v>1.0725</v>
      </c>
    </row>
    <row r="40" spans="1:13" ht="63.75" customHeight="1">
      <c r="A40" s="638"/>
      <c r="B40" s="628"/>
      <c r="C40" s="628"/>
      <c r="D40" s="82" t="s">
        <v>225</v>
      </c>
      <c r="E40" s="44">
        <v>4</v>
      </c>
      <c r="F40" s="44">
        <v>4</v>
      </c>
      <c r="G40" s="44">
        <v>0.053</v>
      </c>
      <c r="H40" s="44"/>
      <c r="I40" s="44">
        <v>1.96</v>
      </c>
      <c r="J40" s="44">
        <v>0.45</v>
      </c>
      <c r="K40" s="44">
        <v>8.28</v>
      </c>
      <c r="L40" s="25">
        <v>203.5</v>
      </c>
      <c r="M40" s="249">
        <f>L40*E40/1000</f>
        <v>0.814</v>
      </c>
    </row>
    <row r="41" spans="1:13" ht="63.75" customHeight="1">
      <c r="A41" s="638"/>
      <c r="B41" s="628"/>
      <c r="C41" s="628"/>
      <c r="D41" s="82" t="s">
        <v>13</v>
      </c>
      <c r="E41" s="11">
        <v>12</v>
      </c>
      <c r="F41" s="11">
        <v>12</v>
      </c>
      <c r="G41" s="11"/>
      <c r="H41" s="11"/>
      <c r="I41" s="11">
        <v>11.4</v>
      </c>
      <c r="J41" s="11"/>
      <c r="K41" s="11">
        <v>46.8</v>
      </c>
      <c r="L41" s="25">
        <v>47.95</v>
      </c>
      <c r="M41" s="249">
        <f>L41*E41/1000</f>
        <v>0.5754000000000001</v>
      </c>
    </row>
    <row r="42" spans="1:13" ht="63.75" customHeight="1">
      <c r="A42" s="622"/>
      <c r="B42" s="622"/>
      <c r="C42" s="622"/>
      <c r="D42" s="622"/>
      <c r="E42" s="622"/>
      <c r="F42" s="622"/>
      <c r="G42" s="69">
        <f>SUM(G39,G41)</f>
        <v>0</v>
      </c>
      <c r="H42" s="69">
        <f>SUM(H39:H41)</f>
        <v>0.22</v>
      </c>
      <c r="I42" s="69">
        <f>SUM(I39:I41)</f>
        <v>13.67</v>
      </c>
      <c r="J42" s="69"/>
      <c r="K42" s="69">
        <f>SUM(K39:K41)</f>
        <v>69.03</v>
      </c>
      <c r="L42" s="69"/>
      <c r="M42" s="251">
        <f>M39+M40+M41</f>
        <v>2.4619</v>
      </c>
    </row>
    <row r="43" spans="1:13" ht="63.75" customHeight="1">
      <c r="A43" s="231" t="s">
        <v>43</v>
      </c>
      <c r="B43" s="229">
        <v>35</v>
      </c>
      <c r="C43" s="229"/>
      <c r="D43" s="43" t="s">
        <v>24</v>
      </c>
      <c r="E43" s="25">
        <v>35</v>
      </c>
      <c r="F43" s="25">
        <v>35</v>
      </c>
      <c r="G43" s="25">
        <v>1.82</v>
      </c>
      <c r="H43" s="25">
        <v>0.42</v>
      </c>
      <c r="I43" s="25">
        <v>15.48</v>
      </c>
      <c r="J43" s="25"/>
      <c r="K43" s="25">
        <v>74.9</v>
      </c>
      <c r="L43" s="25">
        <v>53.16</v>
      </c>
      <c r="M43" s="251">
        <f>L43*E43/1000</f>
        <v>1.8605999999999998</v>
      </c>
    </row>
    <row r="44" spans="1:13" ht="63.75" customHeight="1">
      <c r="A44" s="623" t="s">
        <v>28</v>
      </c>
      <c r="B44" s="623"/>
      <c r="C44" s="623"/>
      <c r="D44" s="623"/>
      <c r="E44" s="623"/>
      <c r="F44" s="623"/>
      <c r="G44" s="382">
        <f>G29+G38+G42+G43</f>
        <v>19.69</v>
      </c>
      <c r="H44" s="382">
        <f>H29+H38+H42+H43</f>
        <v>15.590000000000002</v>
      </c>
      <c r="I44" s="382">
        <f>I29+I38+I42+I43</f>
        <v>68.05</v>
      </c>
      <c r="J44" s="382"/>
      <c r="K44" s="382">
        <f>K29+K38+K42+K43</f>
        <v>1062.05</v>
      </c>
      <c r="L44" s="382"/>
      <c r="M44" s="383">
        <f>M29+M38+M42+M43</f>
        <v>41.4864</v>
      </c>
    </row>
    <row r="45" spans="1:13" ht="63.75" customHeight="1">
      <c r="A45" s="632" t="s">
        <v>25</v>
      </c>
      <c r="B45" s="633"/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4"/>
    </row>
    <row r="46" spans="1:13" ht="63.75" customHeight="1">
      <c r="A46" s="620" t="s">
        <v>243</v>
      </c>
      <c r="B46" s="621">
        <v>150</v>
      </c>
      <c r="C46" s="621">
        <v>24</v>
      </c>
      <c r="D46" s="43" t="s">
        <v>11</v>
      </c>
      <c r="E46" s="25">
        <v>5</v>
      </c>
      <c r="F46" s="25">
        <v>5</v>
      </c>
      <c r="G46" s="25">
        <v>0.02</v>
      </c>
      <c r="H46" s="25">
        <v>3.92</v>
      </c>
      <c r="I46" s="25">
        <v>0.02</v>
      </c>
      <c r="J46" s="25"/>
      <c r="K46" s="25">
        <v>36.7</v>
      </c>
      <c r="L46" s="25">
        <v>429</v>
      </c>
      <c r="M46" s="249">
        <f>L46*E46/1000</f>
        <v>2.145</v>
      </c>
    </row>
    <row r="47" spans="1:13" ht="63.75" customHeight="1">
      <c r="A47" s="620"/>
      <c r="B47" s="621"/>
      <c r="C47" s="621"/>
      <c r="D47" s="43" t="s">
        <v>40</v>
      </c>
      <c r="E47" s="25">
        <v>100</v>
      </c>
      <c r="F47" s="25">
        <v>100</v>
      </c>
      <c r="G47" s="25">
        <v>2.8</v>
      </c>
      <c r="H47" s="25">
        <v>3.2</v>
      </c>
      <c r="I47" s="25">
        <v>4.7</v>
      </c>
      <c r="J47" s="25"/>
      <c r="K47" s="25">
        <v>59</v>
      </c>
      <c r="L47" s="25">
        <v>40.7</v>
      </c>
      <c r="M47" s="249">
        <f>L47*E47/1000</f>
        <v>4.07</v>
      </c>
    </row>
    <row r="48" spans="1:13" ht="63.75" customHeight="1">
      <c r="A48" s="620"/>
      <c r="B48" s="621"/>
      <c r="C48" s="621"/>
      <c r="D48" s="43" t="s">
        <v>39</v>
      </c>
      <c r="E48" s="25">
        <v>4</v>
      </c>
      <c r="F48" s="25">
        <v>4</v>
      </c>
      <c r="G48" s="25">
        <v>0.64</v>
      </c>
      <c r="H48" s="25">
        <v>1.03</v>
      </c>
      <c r="I48" s="25">
        <v>3.82</v>
      </c>
      <c r="J48" s="25"/>
      <c r="K48" s="25">
        <v>15.6</v>
      </c>
      <c r="L48" s="25">
        <v>47.95</v>
      </c>
      <c r="M48" s="249">
        <f>L48*E48/1000</f>
        <v>0.1918</v>
      </c>
    </row>
    <row r="49" spans="1:13" ht="63.75" customHeight="1">
      <c r="A49" s="620"/>
      <c r="B49" s="621"/>
      <c r="C49" s="621"/>
      <c r="D49" s="45" t="s">
        <v>241</v>
      </c>
      <c r="E49" s="11">
        <v>45</v>
      </c>
      <c r="F49" s="11">
        <v>45</v>
      </c>
      <c r="G49" s="11">
        <v>4.72</v>
      </c>
      <c r="H49" s="11">
        <v>1.03</v>
      </c>
      <c r="I49" s="11">
        <v>28.62</v>
      </c>
      <c r="J49" s="11"/>
      <c r="K49" s="11">
        <v>146.25</v>
      </c>
      <c r="L49" s="82">
        <v>67.1</v>
      </c>
      <c r="M49" s="249">
        <f>L49*E49/1000</f>
        <v>3.0194999999999994</v>
      </c>
    </row>
    <row r="50" spans="1:13" ht="63.75" customHeight="1">
      <c r="A50" s="622"/>
      <c r="B50" s="622"/>
      <c r="C50" s="622"/>
      <c r="D50" s="622"/>
      <c r="E50" s="622"/>
      <c r="F50" s="622"/>
      <c r="G50" s="69">
        <f>SUM(G46:G49)</f>
        <v>8.18</v>
      </c>
      <c r="H50" s="69">
        <f>SUM(H46:H49)</f>
        <v>9.18</v>
      </c>
      <c r="I50" s="69">
        <f>SUM(I46:I49)</f>
        <v>37.16</v>
      </c>
      <c r="J50" s="69"/>
      <c r="K50" s="69">
        <f>SUM(K46:K49)</f>
        <v>257.55</v>
      </c>
      <c r="L50" s="69"/>
      <c r="M50" s="248">
        <f>SUM(M39:M42)</f>
        <v>4.9238</v>
      </c>
    </row>
    <row r="51" spans="1:13" ht="63.75" customHeight="1">
      <c r="A51" s="639" t="s">
        <v>72</v>
      </c>
      <c r="B51" s="624">
        <v>200</v>
      </c>
      <c r="C51" s="624">
        <v>56</v>
      </c>
      <c r="D51" s="43" t="s">
        <v>34</v>
      </c>
      <c r="E51" s="25">
        <v>1</v>
      </c>
      <c r="F51" s="25">
        <v>1</v>
      </c>
      <c r="G51" s="25">
        <v>0.24</v>
      </c>
      <c r="H51" s="25">
        <v>0.17</v>
      </c>
      <c r="I51" s="25">
        <v>0.24</v>
      </c>
      <c r="J51" s="25"/>
      <c r="K51" s="25">
        <v>3.8</v>
      </c>
      <c r="L51" s="25">
        <v>605</v>
      </c>
      <c r="M51" s="249">
        <f>L51*E51/1000</f>
        <v>0.605</v>
      </c>
    </row>
    <row r="52" spans="1:13" ht="63.75" customHeight="1">
      <c r="A52" s="639"/>
      <c r="B52" s="624"/>
      <c r="C52" s="624"/>
      <c r="D52" s="43" t="s">
        <v>40</v>
      </c>
      <c r="E52" s="25">
        <v>100</v>
      </c>
      <c r="F52" s="25">
        <v>100</v>
      </c>
      <c r="G52" s="25">
        <v>2.8</v>
      </c>
      <c r="H52" s="25">
        <v>3.2</v>
      </c>
      <c r="I52" s="25">
        <v>4.7</v>
      </c>
      <c r="J52" s="25"/>
      <c r="K52" s="25">
        <v>59</v>
      </c>
      <c r="L52" s="25">
        <v>40.7</v>
      </c>
      <c r="M52" s="249">
        <f>L52*E52/1000</f>
        <v>4.07</v>
      </c>
    </row>
    <row r="53" spans="1:13" ht="63.75" customHeight="1">
      <c r="A53" s="639"/>
      <c r="B53" s="624"/>
      <c r="C53" s="624"/>
      <c r="D53" s="43" t="s">
        <v>39</v>
      </c>
      <c r="E53" s="11">
        <v>10</v>
      </c>
      <c r="F53" s="11">
        <v>10</v>
      </c>
      <c r="G53" s="11"/>
      <c r="H53" s="11"/>
      <c r="I53" s="11">
        <v>9.98</v>
      </c>
      <c r="J53" s="11"/>
      <c r="K53" s="11">
        <v>94.7</v>
      </c>
      <c r="L53" s="25">
        <v>47.95</v>
      </c>
      <c r="M53" s="249">
        <f>L53*E53/1000</f>
        <v>0.4795</v>
      </c>
    </row>
    <row r="54" spans="1:13" ht="63.75" customHeight="1">
      <c r="A54" s="622"/>
      <c r="B54" s="622"/>
      <c r="C54" s="622"/>
      <c r="D54" s="622"/>
      <c r="E54" s="622"/>
      <c r="F54" s="622"/>
      <c r="G54" s="69">
        <f>SUM(G51:G53)</f>
        <v>3.04</v>
      </c>
      <c r="H54" s="69">
        <f>SUM(H51:H53)</f>
        <v>3.37</v>
      </c>
      <c r="I54" s="69">
        <f>SUM(I51:I53)</f>
        <v>14.920000000000002</v>
      </c>
      <c r="J54" s="69"/>
      <c r="K54" s="69">
        <f>SUM(K51:K53)</f>
        <v>157.5</v>
      </c>
      <c r="L54" s="69"/>
      <c r="M54" s="248">
        <f>SUM(M51:M53)</f>
        <v>5.1545000000000005</v>
      </c>
    </row>
    <row r="55" spans="1:13" ht="138.75" customHeight="1">
      <c r="A55" s="112" t="s">
        <v>336</v>
      </c>
      <c r="B55" s="69">
        <v>200</v>
      </c>
      <c r="C55" s="425"/>
      <c r="D55" s="426" t="s">
        <v>337</v>
      </c>
      <c r="E55" s="25">
        <v>200</v>
      </c>
      <c r="F55" s="25">
        <v>200</v>
      </c>
      <c r="G55" s="25">
        <v>5.6</v>
      </c>
      <c r="H55" s="25">
        <v>6.4</v>
      </c>
      <c r="I55" s="25">
        <v>9.4</v>
      </c>
      <c r="J55" s="25">
        <v>12</v>
      </c>
      <c r="K55" s="25">
        <v>118</v>
      </c>
      <c r="L55" s="25">
        <v>137.5</v>
      </c>
      <c r="M55" s="248">
        <f>E55*L55/1000</f>
        <v>27.5</v>
      </c>
    </row>
    <row r="56" spans="1:13" s="8" customFormat="1" ht="64.5" customHeight="1">
      <c r="A56" s="112" t="s">
        <v>275</v>
      </c>
      <c r="B56" s="69">
        <v>20</v>
      </c>
      <c r="C56" s="69"/>
      <c r="D56" s="84" t="s">
        <v>275</v>
      </c>
      <c r="E56" s="25">
        <v>20</v>
      </c>
      <c r="F56" s="25">
        <v>20</v>
      </c>
      <c r="G56" s="25">
        <v>0.7</v>
      </c>
      <c r="H56" s="25">
        <v>0.24</v>
      </c>
      <c r="I56" s="25">
        <v>14.6</v>
      </c>
      <c r="J56" s="25"/>
      <c r="K56" s="25">
        <v>61.8</v>
      </c>
      <c r="L56" s="81">
        <v>88</v>
      </c>
      <c r="M56" s="251">
        <f>L56*E56/1000</f>
        <v>1.76</v>
      </c>
    </row>
    <row r="57" spans="1:13" ht="63.75" customHeight="1">
      <c r="A57" s="112" t="s">
        <v>45</v>
      </c>
      <c r="B57" s="69">
        <v>30</v>
      </c>
      <c r="C57" s="69"/>
      <c r="D57" s="43" t="s">
        <v>45</v>
      </c>
      <c r="E57" s="25">
        <v>30</v>
      </c>
      <c r="F57" s="25">
        <v>30</v>
      </c>
      <c r="G57" s="25">
        <v>2.13</v>
      </c>
      <c r="H57" s="25">
        <v>0.33</v>
      </c>
      <c r="I57" s="25">
        <v>13.9</v>
      </c>
      <c r="J57" s="25"/>
      <c r="K57" s="25">
        <v>68.7</v>
      </c>
      <c r="L57" s="25">
        <v>60.18</v>
      </c>
      <c r="M57" s="251">
        <f>L57*E57/1000</f>
        <v>1.8054000000000001</v>
      </c>
    </row>
    <row r="58" spans="1:13" ht="63.75" customHeight="1">
      <c r="A58" s="623" t="s">
        <v>30</v>
      </c>
      <c r="B58" s="623"/>
      <c r="C58" s="623"/>
      <c r="D58" s="623"/>
      <c r="E58" s="623"/>
      <c r="F58" s="623"/>
      <c r="G58" s="382">
        <f>G50+G54+G56+G57</f>
        <v>14.049999999999997</v>
      </c>
      <c r="H58" s="382">
        <f>H50+H54+H56+H57</f>
        <v>13.120000000000001</v>
      </c>
      <c r="I58" s="382">
        <f>I50+I54+I56+I57</f>
        <v>80.58</v>
      </c>
      <c r="J58" s="382"/>
      <c r="K58" s="382">
        <f>K50+K54+K56+K57</f>
        <v>545.5500000000001</v>
      </c>
      <c r="L58" s="382"/>
      <c r="M58" s="383">
        <f>M50+M54+M56+M57+M55</f>
        <v>41.1437</v>
      </c>
    </row>
    <row r="59" spans="1:13" ht="63.75" customHeight="1">
      <c r="A59" s="619" t="s">
        <v>31</v>
      </c>
      <c r="B59" s="619"/>
      <c r="C59" s="619"/>
      <c r="D59" s="619"/>
      <c r="E59" s="619"/>
      <c r="F59" s="619"/>
      <c r="G59" s="386">
        <f>G17+G19+G44+G58</f>
        <v>45.33</v>
      </c>
      <c r="H59" s="386">
        <f>H17+H19+H44+H58</f>
        <v>46.93000000000001</v>
      </c>
      <c r="I59" s="386">
        <f>I17+I19+I44+I58</f>
        <v>208.58999999999997</v>
      </c>
      <c r="J59" s="386"/>
      <c r="K59" s="386">
        <f>K17+K19+K44+K58</f>
        <v>2198.41</v>
      </c>
      <c r="L59" s="386"/>
      <c r="M59" s="387">
        <f>M17+M21+M44+M58</f>
        <v>140.69975</v>
      </c>
    </row>
    <row r="60" spans="4:13" ht="45.75">
      <c r="D60" s="233"/>
      <c r="E60" s="21"/>
      <c r="F60" s="21"/>
      <c r="G60" s="21"/>
      <c r="H60" s="21"/>
      <c r="I60" s="21"/>
      <c r="J60" s="21"/>
      <c r="K60" s="21"/>
      <c r="L60" s="72"/>
      <c r="M60" s="246"/>
    </row>
    <row r="61" spans="4:13" ht="45.75">
      <c r="D61" s="233"/>
      <c r="E61" s="21"/>
      <c r="F61" s="21"/>
      <c r="G61" s="21"/>
      <c r="H61" s="21"/>
      <c r="I61" s="21"/>
      <c r="J61" s="21"/>
      <c r="K61" s="21"/>
      <c r="L61" s="88"/>
      <c r="M61" s="246"/>
    </row>
    <row r="62" ht="45.75">
      <c r="L62" s="88"/>
    </row>
    <row r="63" ht="45.75">
      <c r="L63" s="21"/>
    </row>
  </sheetData>
  <sheetProtection/>
  <mergeCells count="40">
    <mergeCell ref="A4:K4"/>
    <mergeCell ref="A5:A8"/>
    <mergeCell ref="B5:B8"/>
    <mergeCell ref="A10:A11"/>
    <mergeCell ref="C10:C11"/>
    <mergeCell ref="A21:F21"/>
    <mergeCell ref="A13:A15"/>
    <mergeCell ref="A12:F12"/>
    <mergeCell ref="A9:F9"/>
    <mergeCell ref="B10:B11"/>
    <mergeCell ref="B13:B15"/>
    <mergeCell ref="A29:F29"/>
    <mergeCell ref="A16:F16"/>
    <mergeCell ref="A18:M18"/>
    <mergeCell ref="C23:C28"/>
    <mergeCell ref="B23:B28"/>
    <mergeCell ref="A39:A41"/>
    <mergeCell ref="A17:F17"/>
    <mergeCell ref="A54:F54"/>
    <mergeCell ref="A38:F38"/>
    <mergeCell ref="A51:A53"/>
    <mergeCell ref="C51:C53"/>
    <mergeCell ref="C5:C8"/>
    <mergeCell ref="B39:B41"/>
    <mergeCell ref="A23:A28"/>
    <mergeCell ref="A22:K22"/>
    <mergeCell ref="C39:C41"/>
    <mergeCell ref="A45:M45"/>
    <mergeCell ref="C13:C15"/>
    <mergeCell ref="A30:A37"/>
    <mergeCell ref="B30:B37"/>
    <mergeCell ref="A42:F42"/>
    <mergeCell ref="A59:F59"/>
    <mergeCell ref="A46:A49"/>
    <mergeCell ref="B46:B49"/>
    <mergeCell ref="A50:F50"/>
    <mergeCell ref="A44:F44"/>
    <mergeCell ref="A58:F58"/>
    <mergeCell ref="B51:B53"/>
    <mergeCell ref="C46:C49"/>
  </mergeCells>
  <printOptions/>
  <pageMargins left="0.7" right="0.7" top="0.75" bottom="0.75" header="0.3" footer="0.3"/>
  <pageSetup horizontalDpi="600" verticalDpi="600" orientation="portrait" paperSize="9" scale="1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21"/>
  <sheetViews>
    <sheetView zoomScale="89" zoomScaleNormal="89" workbookViewId="0" topLeftCell="A1">
      <selection activeCell="C20" sqref="C20"/>
    </sheetView>
  </sheetViews>
  <sheetFormatPr defaultColWidth="9.140625" defaultRowHeight="15"/>
  <cols>
    <col min="1" max="1" width="11.421875" style="29" customWidth="1"/>
    <col min="2" max="2" width="19.00390625" style="29" customWidth="1"/>
    <col min="3" max="3" width="21.7109375" style="29" customWidth="1"/>
  </cols>
  <sheetData>
    <row r="2" spans="1:3" ht="15">
      <c r="A2" s="32"/>
      <c r="B2" s="32" t="s">
        <v>246</v>
      </c>
      <c r="C2" s="32" t="s">
        <v>247</v>
      </c>
    </row>
    <row r="3" spans="1:3" ht="26.25">
      <c r="A3" s="264">
        <v>1</v>
      </c>
      <c r="B3" s="271">
        <f>'1 д яс'!M57</f>
        <v>75.57735</v>
      </c>
      <c r="C3" s="391" t="str">
        <f>HYPERLINK('1д сад'!M61)</f>
        <v>86,02985</v>
      </c>
    </row>
    <row r="4" spans="1:3" ht="26.25">
      <c r="A4" s="264">
        <v>2</v>
      </c>
      <c r="B4" s="410" t="str">
        <f>HYPERLINK('2д яс'!M71)</f>
        <v>142,2062382</v>
      </c>
      <c r="C4" s="391" t="str">
        <f>HYPERLINK('2д са'!M66)</f>
        <v>164,1753723</v>
      </c>
    </row>
    <row r="5" spans="1:6" ht="26.25">
      <c r="A5" s="264">
        <v>3</v>
      </c>
      <c r="B5" s="261" t="str">
        <f>HYPERLINK('3д яс'!M65)</f>
        <v>103,35195</v>
      </c>
      <c r="C5" s="391" t="str">
        <f>HYPERLINK(Лист3сад!M65)</f>
        <v>132,29955</v>
      </c>
      <c r="F5" t="s">
        <v>296</v>
      </c>
    </row>
    <row r="6" spans="1:3" ht="26.25">
      <c r="A6" s="264">
        <v>4</v>
      </c>
      <c r="B6" s="261" t="str">
        <f>HYPERLINK(Лист4яс!M62)</f>
        <v>77,17855</v>
      </c>
      <c r="C6" s="391" t="str">
        <f>HYPERLINK('Лист4 сад'!M69)</f>
        <v>128,10815</v>
      </c>
    </row>
    <row r="7" spans="1:3" ht="26.25">
      <c r="A7" s="264">
        <v>5</v>
      </c>
      <c r="B7" s="261" t="str">
        <f>HYPERLINK('Лист5 яс'!M68)</f>
        <v>87,81955</v>
      </c>
      <c r="C7" s="391" t="str">
        <f>HYPERLINK('Лист5 сад'!M64)</f>
        <v>101,30855</v>
      </c>
    </row>
    <row r="8" spans="1:3" ht="26.25">
      <c r="A8" s="264">
        <v>6</v>
      </c>
      <c r="B8" s="272">
        <f>Лист6яс!M57</f>
        <v>81.8934</v>
      </c>
      <c r="C8" s="391" t="str">
        <f>HYPERLINK('Лист6 сад'!M55)</f>
        <v>86,65805</v>
      </c>
    </row>
    <row r="9" spans="1:3" ht="26.25">
      <c r="A9" s="264">
        <v>7</v>
      </c>
      <c r="B9" s="261" t="str">
        <f>HYPERLINK('Лист7 яс'!M59)</f>
        <v>79,5304</v>
      </c>
      <c r="C9" s="391" t="str">
        <f>HYPERLINK(Лист7сад!M58)</f>
        <v>92,24825</v>
      </c>
    </row>
    <row r="10" spans="1:3" ht="26.25">
      <c r="A10" s="264">
        <v>8</v>
      </c>
      <c r="B10" s="261" t="str">
        <f>HYPERLINK(Лист8яс!M63)</f>
        <v>121,0206</v>
      </c>
      <c r="C10" s="391" t="str">
        <f>HYPERLINK(Лист8сад!M66)</f>
        <v>134,43725</v>
      </c>
    </row>
    <row r="11" spans="1:3" ht="26.25">
      <c r="A11" s="264">
        <v>9</v>
      </c>
      <c r="B11" s="272">
        <f>Лист9яс!M64</f>
        <v>83.811</v>
      </c>
      <c r="C11" s="391" t="str">
        <f>HYPERLINK(Лист9сад!M70)</f>
        <v>119,90885</v>
      </c>
    </row>
    <row r="12" spans="1:3" ht="26.25">
      <c r="A12" s="264">
        <v>10</v>
      </c>
      <c r="B12" s="261" t="str">
        <f>HYPERLINK(Лист10яс!M61)</f>
        <v>104,18898</v>
      </c>
      <c r="C12" s="391" t="str">
        <f>HYPERLINK(Лист10сад!M64)</f>
        <v>118,87022</v>
      </c>
    </row>
    <row r="13" spans="1:3" ht="26.25">
      <c r="A13" s="264">
        <v>11</v>
      </c>
      <c r="B13" s="261" t="str">
        <f>HYPERLINK(Лист11яс!M60)</f>
        <v>103,9502682</v>
      </c>
      <c r="C13" s="272">
        <f>Лист11сад!M61</f>
        <v>143.24608</v>
      </c>
    </row>
    <row r="14" spans="1:3" ht="26.25">
      <c r="A14" s="264">
        <v>12</v>
      </c>
      <c r="B14" s="261" t="str">
        <f>HYPERLINK(Лист12яс!M58)</f>
        <v>95,15975</v>
      </c>
      <c r="C14" s="391" t="str">
        <f>HYPERLINK(Лист12сад!M59)</f>
        <v>140,69975</v>
      </c>
    </row>
    <row r="15" spans="1:3" ht="15">
      <c r="A15" s="32"/>
      <c r="B15" s="262"/>
      <c r="C15" s="392"/>
    </row>
    <row r="16" spans="1:3" ht="25.5">
      <c r="A16" s="265" t="s">
        <v>343</v>
      </c>
      <c r="B16" s="263">
        <f>B3+B4+B5+B6+B7+B9+B10+B11+B12+B13+B8+B14</f>
        <v>1155.6880364</v>
      </c>
      <c r="C16" s="263">
        <f>C3+C4+C5+C6+C7+C9+C10+C11+C12+C13+C1+C8+C14</f>
        <v>1447.9899223</v>
      </c>
    </row>
    <row r="17" spans="1:3" ht="25.5">
      <c r="A17" s="32" t="s">
        <v>248</v>
      </c>
      <c r="B17" s="270">
        <f>B16/12</f>
        <v>96.30733636666668</v>
      </c>
      <c r="C17" s="263">
        <f>C16/12</f>
        <v>120.66582685833333</v>
      </c>
    </row>
    <row r="18" spans="1:3" ht="15">
      <c r="A18" s="32"/>
      <c r="B18" s="32">
        <v>96.79</v>
      </c>
      <c r="C18" s="32">
        <v>121.91</v>
      </c>
    </row>
    <row r="19" spans="1:3" ht="15">
      <c r="A19" s="32"/>
      <c r="B19" s="32"/>
      <c r="C19" s="32"/>
    </row>
    <row r="20" spans="1:3" ht="15">
      <c r="A20" s="32"/>
      <c r="B20" s="32"/>
      <c r="C20" s="32"/>
    </row>
    <row r="21" spans="1:3" ht="15">
      <c r="A21" s="32"/>
      <c r="B21" s="32"/>
      <c r="C21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142"/>
  <sheetViews>
    <sheetView tabSelected="1" view="pageBreakPreview" zoomScale="20" zoomScaleNormal="22" zoomScaleSheetLayoutView="20" zoomScalePageLayoutView="0" workbookViewId="0" topLeftCell="A58">
      <selection activeCell="E62" sqref="E62"/>
    </sheetView>
  </sheetViews>
  <sheetFormatPr defaultColWidth="59.140625" defaultRowHeight="15"/>
  <cols>
    <col min="1" max="1" width="59.140625" style="0" customWidth="1"/>
    <col min="2" max="2" width="75.57421875" style="253" customWidth="1"/>
    <col min="3" max="3" width="125.140625" style="253" customWidth="1"/>
    <col min="4" max="4" width="107.140625" style="253" customWidth="1"/>
    <col min="5" max="5" width="204.28125" style="253" customWidth="1"/>
    <col min="6" max="6" width="255.57421875" style="253" customWidth="1"/>
  </cols>
  <sheetData>
    <row r="1" spans="5:6" ht="214.5" customHeight="1">
      <c r="E1" s="125" t="s">
        <v>321</v>
      </c>
      <c r="F1" s="125" t="s">
        <v>324</v>
      </c>
    </row>
    <row r="2" spans="2:6" ht="15" customHeight="1">
      <c r="B2" s="538" t="s">
        <v>82</v>
      </c>
      <c r="C2" s="538" t="s">
        <v>81</v>
      </c>
      <c r="D2" s="538" t="s">
        <v>14</v>
      </c>
      <c r="E2" s="538" t="s">
        <v>184</v>
      </c>
      <c r="F2" s="538" t="s">
        <v>172</v>
      </c>
    </row>
    <row r="3" spans="2:6" ht="105.75" customHeight="1">
      <c r="B3" s="647"/>
      <c r="C3" s="647"/>
      <c r="D3" s="647"/>
      <c r="E3" s="647"/>
      <c r="F3" s="647"/>
    </row>
    <row r="4" spans="2:7" ht="90" customHeight="1">
      <c r="B4" s="525" t="s">
        <v>182</v>
      </c>
      <c r="C4" s="188"/>
      <c r="D4" s="188" t="s">
        <v>73</v>
      </c>
      <c r="E4" s="188"/>
      <c r="F4" s="188" t="s">
        <v>69</v>
      </c>
      <c r="G4" s="252"/>
    </row>
    <row r="5" spans="2:7" ht="90" customHeight="1">
      <c r="B5" s="526"/>
      <c r="C5" s="90" t="s">
        <v>63</v>
      </c>
      <c r="D5" s="188" t="s">
        <v>10</v>
      </c>
      <c r="E5" s="188" t="s">
        <v>195</v>
      </c>
      <c r="F5" s="188" t="s">
        <v>131</v>
      </c>
      <c r="G5" s="252"/>
    </row>
    <row r="6" spans="2:7" ht="90" customHeight="1">
      <c r="B6" s="526"/>
      <c r="C6" s="254" t="s">
        <v>206</v>
      </c>
      <c r="D6" s="188"/>
      <c r="E6" s="188" t="s">
        <v>70</v>
      </c>
      <c r="F6" s="188" t="s">
        <v>259</v>
      </c>
      <c r="G6" s="252"/>
    </row>
    <row r="7" spans="2:7" ht="90" customHeight="1">
      <c r="B7" s="526"/>
      <c r="C7" s="254" t="s">
        <v>108</v>
      </c>
      <c r="D7" s="188"/>
      <c r="E7" s="188" t="s">
        <v>257</v>
      </c>
      <c r="F7" s="188" t="s">
        <v>45</v>
      </c>
      <c r="G7" s="252"/>
    </row>
    <row r="8" spans="2:7" ht="90" customHeight="1">
      <c r="B8" s="527"/>
      <c r="C8" s="254"/>
      <c r="D8" s="188"/>
      <c r="E8" s="188" t="s">
        <v>43</v>
      </c>
      <c r="F8" s="188"/>
      <c r="G8" s="252"/>
    </row>
    <row r="9" spans="2:6" ht="90" customHeight="1">
      <c r="B9" s="538"/>
      <c r="C9" s="647"/>
      <c r="D9" s="647"/>
      <c r="E9" s="647"/>
      <c r="F9" s="647"/>
    </row>
    <row r="10" spans="2:6" ht="90" customHeight="1">
      <c r="B10" s="535" t="s">
        <v>294</v>
      </c>
      <c r="C10" s="188"/>
      <c r="D10" s="188" t="s">
        <v>73</v>
      </c>
      <c r="E10" s="188"/>
      <c r="F10" s="188" t="s">
        <v>299</v>
      </c>
    </row>
    <row r="11" spans="2:7" ht="90" customHeight="1">
      <c r="B11" s="536"/>
      <c r="C11" s="90" t="s">
        <v>253</v>
      </c>
      <c r="D11" s="188" t="s">
        <v>10</v>
      </c>
      <c r="E11" s="188" t="s">
        <v>186</v>
      </c>
      <c r="F11" s="188"/>
      <c r="G11" s="4"/>
    </row>
    <row r="12" spans="2:7" ht="165" customHeight="1">
      <c r="B12" s="536"/>
      <c r="C12" s="90" t="s">
        <v>204</v>
      </c>
      <c r="D12" s="188"/>
      <c r="E12" s="188" t="s">
        <v>273</v>
      </c>
      <c r="F12" s="188" t="s">
        <v>56</v>
      </c>
      <c r="G12" s="4"/>
    </row>
    <row r="13" spans="2:7" ht="90" customHeight="1">
      <c r="B13" s="536"/>
      <c r="C13" s="90" t="s">
        <v>226</v>
      </c>
      <c r="D13" s="188"/>
      <c r="E13" s="188" t="s">
        <v>257</v>
      </c>
      <c r="F13" s="188" t="s">
        <v>339</v>
      </c>
      <c r="G13" s="4"/>
    </row>
    <row r="14" spans="2:7" ht="90" customHeight="1">
      <c r="B14" s="536"/>
      <c r="C14" s="90"/>
      <c r="D14" s="188"/>
      <c r="E14" s="188" t="s">
        <v>43</v>
      </c>
      <c r="F14" s="188"/>
      <c r="G14" s="4"/>
    </row>
    <row r="15" spans="2:7" ht="90" customHeight="1">
      <c r="B15" s="648"/>
      <c r="C15" s="90"/>
      <c r="D15" s="188"/>
      <c r="E15" s="188"/>
      <c r="F15" s="188"/>
      <c r="G15" s="4"/>
    </row>
    <row r="16" spans="2:7" ht="90" customHeight="1">
      <c r="B16" s="647"/>
      <c r="C16" s="647"/>
      <c r="D16" s="647"/>
      <c r="E16" s="647"/>
      <c r="F16" s="647"/>
      <c r="G16" s="4"/>
    </row>
    <row r="17" spans="2:7" ht="112.5" customHeight="1">
      <c r="B17" s="523" t="s">
        <v>181</v>
      </c>
      <c r="C17" s="188"/>
      <c r="D17" s="188"/>
      <c r="E17" s="188" t="s">
        <v>53</v>
      </c>
      <c r="F17" s="188" t="s">
        <v>328</v>
      </c>
      <c r="G17" s="4"/>
    </row>
    <row r="18" spans="2:7" ht="90" customHeight="1">
      <c r="B18" s="523"/>
      <c r="C18" s="90" t="s">
        <v>65</v>
      </c>
      <c r="D18" s="188" t="s">
        <v>10</v>
      </c>
      <c r="E18" s="188" t="s">
        <v>197</v>
      </c>
      <c r="F18" s="188"/>
      <c r="G18" s="5"/>
    </row>
    <row r="19" spans="2:7" ht="176.25" customHeight="1">
      <c r="B19" s="523"/>
      <c r="C19" s="90" t="s">
        <v>204</v>
      </c>
      <c r="D19" s="188"/>
      <c r="E19" s="188" t="s">
        <v>340</v>
      </c>
      <c r="F19" s="188" t="s">
        <v>275</v>
      </c>
      <c r="G19" s="4"/>
    </row>
    <row r="20" spans="2:7" ht="90" customHeight="1">
      <c r="B20" s="523"/>
      <c r="C20" s="90" t="s">
        <v>108</v>
      </c>
      <c r="D20" s="188"/>
      <c r="E20" s="188" t="s">
        <v>190</v>
      </c>
      <c r="F20" s="188" t="s">
        <v>202</v>
      </c>
      <c r="G20" s="4"/>
    </row>
    <row r="21" spans="2:7" ht="90" customHeight="1">
      <c r="B21" s="523"/>
      <c r="C21" s="90"/>
      <c r="D21" s="188"/>
      <c r="E21" s="188" t="s">
        <v>43</v>
      </c>
      <c r="F21" s="188"/>
      <c r="G21" s="4"/>
    </row>
    <row r="22" spans="2:7" ht="90" customHeight="1">
      <c r="B22" s="523"/>
      <c r="C22" s="647"/>
      <c r="D22" s="647"/>
      <c r="E22" s="647"/>
      <c r="F22" s="647"/>
      <c r="G22" s="4"/>
    </row>
    <row r="23" spans="2:6" ht="90" customHeight="1">
      <c r="B23" s="523" t="s">
        <v>74</v>
      </c>
      <c r="C23" s="188"/>
      <c r="D23" s="188" t="s">
        <v>10</v>
      </c>
      <c r="E23" s="188"/>
      <c r="F23" s="188" t="s">
        <v>254</v>
      </c>
    </row>
    <row r="24" spans="2:6" ht="183.75" customHeight="1">
      <c r="B24" s="523"/>
      <c r="C24" s="90" t="s">
        <v>49</v>
      </c>
      <c r="D24" s="188"/>
      <c r="E24" s="188" t="s">
        <v>198</v>
      </c>
      <c r="F24" s="188" t="s">
        <v>56</v>
      </c>
    </row>
    <row r="25" spans="2:6" ht="180" customHeight="1">
      <c r="B25" s="523"/>
      <c r="C25" s="90" t="s">
        <v>204</v>
      </c>
      <c r="D25" s="188"/>
      <c r="E25" s="188" t="s">
        <v>64</v>
      </c>
      <c r="F25" s="188" t="s">
        <v>341</v>
      </c>
    </row>
    <row r="26" spans="2:6" ht="90" customHeight="1">
      <c r="B26" s="523"/>
      <c r="C26" s="90" t="s">
        <v>108</v>
      </c>
      <c r="D26" s="188"/>
      <c r="E26" s="188" t="s">
        <v>257</v>
      </c>
      <c r="F26" s="188"/>
    </row>
    <row r="27" spans="2:6" ht="90" customHeight="1">
      <c r="B27" s="523"/>
      <c r="C27" s="90"/>
      <c r="D27" s="188"/>
      <c r="E27" s="188" t="s">
        <v>43</v>
      </c>
      <c r="F27" s="188"/>
    </row>
    <row r="28" spans="2:6" ht="90" customHeight="1">
      <c r="B28" s="647"/>
      <c r="C28" s="647"/>
      <c r="D28" s="647"/>
      <c r="E28" s="647"/>
      <c r="F28" s="647"/>
    </row>
    <row r="29" spans="2:6" ht="206.25" customHeight="1">
      <c r="B29" s="523" t="s">
        <v>75</v>
      </c>
      <c r="C29" s="188"/>
      <c r="D29" s="90" t="s">
        <v>342</v>
      </c>
      <c r="E29" s="188"/>
      <c r="F29" s="188" t="s">
        <v>277</v>
      </c>
    </row>
    <row r="30" spans="2:6" ht="90" customHeight="1">
      <c r="B30" s="523"/>
      <c r="C30" s="90" t="s">
        <v>274</v>
      </c>
      <c r="D30" s="188" t="s">
        <v>95</v>
      </c>
      <c r="E30" s="188" t="s">
        <v>335</v>
      </c>
      <c r="F30" s="188" t="s">
        <v>346</v>
      </c>
    </row>
    <row r="31" spans="2:6" ht="90" customHeight="1">
      <c r="B31" s="523"/>
      <c r="C31" s="90" t="s">
        <v>85</v>
      </c>
      <c r="D31" s="188"/>
      <c r="E31" s="188" t="s">
        <v>249</v>
      </c>
      <c r="F31" s="188" t="s">
        <v>56</v>
      </c>
    </row>
    <row r="32" spans="2:6" ht="90" customHeight="1">
      <c r="B32" s="523"/>
      <c r="C32" s="90" t="s">
        <v>226</v>
      </c>
      <c r="D32" s="188"/>
      <c r="E32" s="188" t="s">
        <v>207</v>
      </c>
      <c r="F32" s="188" t="s">
        <v>45</v>
      </c>
    </row>
    <row r="33" spans="2:6" ht="90" customHeight="1">
      <c r="B33" s="523"/>
      <c r="C33" s="90"/>
      <c r="D33" s="188"/>
      <c r="E33" s="188" t="s">
        <v>43</v>
      </c>
      <c r="F33" s="188"/>
    </row>
    <row r="34" spans="2:6" ht="90" customHeight="1">
      <c r="B34" s="647"/>
      <c r="C34" s="647"/>
      <c r="D34" s="647"/>
      <c r="E34" s="647"/>
      <c r="F34" s="647"/>
    </row>
    <row r="35" spans="2:6" ht="90" customHeight="1">
      <c r="B35" s="523" t="s">
        <v>183</v>
      </c>
      <c r="C35" s="188"/>
      <c r="D35" s="188" t="s">
        <v>95</v>
      </c>
      <c r="E35" s="188" t="s">
        <v>133</v>
      </c>
      <c r="F35" s="188" t="s">
        <v>69</v>
      </c>
    </row>
    <row r="36" spans="2:6" ht="90" customHeight="1">
      <c r="B36" s="523"/>
      <c r="C36" s="90" t="s">
        <v>55</v>
      </c>
      <c r="D36" s="188"/>
      <c r="E36" s="188" t="s">
        <v>289</v>
      </c>
      <c r="F36" s="188" t="s">
        <v>50</v>
      </c>
    </row>
    <row r="37" spans="2:6" ht="90" customHeight="1">
      <c r="B37" s="523"/>
      <c r="C37" s="90" t="s">
        <v>85</v>
      </c>
      <c r="D37" s="188"/>
      <c r="E37" s="188" t="s">
        <v>297</v>
      </c>
      <c r="F37" s="188" t="s">
        <v>52</v>
      </c>
    </row>
    <row r="38" spans="2:6" ht="90" customHeight="1">
      <c r="B38" s="523"/>
      <c r="C38" s="90" t="s">
        <v>226</v>
      </c>
      <c r="D38" s="188"/>
      <c r="E38" s="188" t="s">
        <v>43</v>
      </c>
      <c r="F38" s="188" t="s">
        <v>259</v>
      </c>
    </row>
    <row r="39" spans="2:6" ht="90" customHeight="1">
      <c r="B39" s="523"/>
      <c r="C39" s="90"/>
      <c r="D39" s="188"/>
      <c r="E39" s="188"/>
      <c r="F39" s="188"/>
    </row>
    <row r="40" spans="2:6" ht="90" customHeight="1">
      <c r="B40" s="98"/>
      <c r="C40" s="90"/>
      <c r="D40" s="188"/>
      <c r="E40" s="188"/>
      <c r="F40" s="188"/>
    </row>
    <row r="41" spans="2:6" ht="90" customHeight="1">
      <c r="B41" s="647"/>
      <c r="C41" s="647"/>
      <c r="D41" s="647"/>
      <c r="E41" s="647"/>
      <c r="F41" s="647"/>
    </row>
    <row r="42" spans="2:6" ht="101.25" customHeight="1">
      <c r="B42" s="102" t="s">
        <v>160</v>
      </c>
      <c r="C42" s="102" t="s">
        <v>81</v>
      </c>
      <c r="D42" s="102" t="s">
        <v>161</v>
      </c>
      <c r="E42" s="102" t="s">
        <v>185</v>
      </c>
      <c r="F42" s="102" t="s">
        <v>162</v>
      </c>
    </row>
    <row r="43" spans="2:6" ht="90" customHeight="1">
      <c r="B43" s="523" t="s">
        <v>175</v>
      </c>
      <c r="C43" s="188"/>
      <c r="D43" s="188" t="s">
        <v>73</v>
      </c>
      <c r="E43" s="188"/>
      <c r="F43" s="188" t="s">
        <v>61</v>
      </c>
    </row>
    <row r="44" spans="2:6" ht="90" customHeight="1">
      <c r="B44" s="523"/>
      <c r="C44" s="90" t="s">
        <v>253</v>
      </c>
      <c r="D44" s="188" t="s">
        <v>10</v>
      </c>
      <c r="E44" s="188" t="s">
        <v>199</v>
      </c>
      <c r="F44" s="188" t="s">
        <v>52</v>
      </c>
    </row>
    <row r="45" spans="2:6" ht="90" customHeight="1">
      <c r="B45" s="523"/>
      <c r="C45" s="90" t="s">
        <v>85</v>
      </c>
      <c r="D45" s="188"/>
      <c r="E45" s="188" t="s">
        <v>268</v>
      </c>
      <c r="F45" s="90" t="s">
        <v>275</v>
      </c>
    </row>
    <row r="46" spans="2:6" ht="90" customHeight="1">
      <c r="B46" s="523"/>
      <c r="C46" s="90" t="s">
        <v>305</v>
      </c>
      <c r="D46" s="188"/>
      <c r="E46" s="188" t="s">
        <v>207</v>
      </c>
      <c r="F46" s="90" t="s">
        <v>45</v>
      </c>
    </row>
    <row r="47" spans="2:6" ht="90" customHeight="1">
      <c r="B47" s="523"/>
      <c r="C47" s="90"/>
      <c r="D47" s="188"/>
      <c r="E47" s="188" t="s">
        <v>43</v>
      </c>
      <c r="F47" s="188"/>
    </row>
    <row r="48" spans="2:6" ht="90" customHeight="1">
      <c r="B48" s="647"/>
      <c r="C48" s="647"/>
      <c r="D48" s="647"/>
      <c r="E48" s="647"/>
      <c r="F48" s="647"/>
    </row>
    <row r="49" spans="2:6" ht="90" customHeight="1">
      <c r="B49" s="523" t="s">
        <v>176</v>
      </c>
      <c r="D49" s="188" t="s">
        <v>10</v>
      </c>
      <c r="E49" s="188"/>
      <c r="F49" s="188" t="s">
        <v>309</v>
      </c>
    </row>
    <row r="50" spans="2:6" ht="90" customHeight="1">
      <c r="B50" s="523"/>
      <c r="C50" s="90" t="s">
        <v>266</v>
      </c>
      <c r="D50" s="188"/>
      <c r="E50" s="188" t="s">
        <v>197</v>
      </c>
      <c r="F50" s="188" t="s">
        <v>305</v>
      </c>
    </row>
    <row r="51" spans="2:6" ht="168.75" customHeight="1">
      <c r="B51" s="523"/>
      <c r="C51" s="90" t="s">
        <v>204</v>
      </c>
      <c r="D51" s="188"/>
      <c r="E51" s="188" t="s">
        <v>47</v>
      </c>
      <c r="F51" s="90" t="s">
        <v>223</v>
      </c>
    </row>
    <row r="52" spans="2:6" ht="90" customHeight="1">
      <c r="B52" s="523"/>
      <c r="C52" s="90" t="s">
        <v>226</v>
      </c>
      <c r="D52" s="188"/>
      <c r="E52" s="188" t="s">
        <v>190</v>
      </c>
      <c r="F52" s="188"/>
    </row>
    <row r="53" spans="2:6" ht="90" customHeight="1">
      <c r="B53" s="523"/>
      <c r="C53" s="90"/>
      <c r="D53" s="188"/>
      <c r="E53" s="188" t="s">
        <v>43</v>
      </c>
      <c r="F53" s="188"/>
    </row>
    <row r="54" spans="2:6" ht="90" customHeight="1">
      <c r="B54" s="647"/>
      <c r="C54" s="647"/>
      <c r="D54" s="647"/>
      <c r="E54" s="647"/>
      <c r="F54" s="647"/>
    </row>
    <row r="55" spans="2:6" ht="90" customHeight="1">
      <c r="B55" s="523" t="s">
        <v>76</v>
      </c>
      <c r="D55" s="188" t="s">
        <v>10</v>
      </c>
      <c r="E55" s="188" t="s">
        <v>53</v>
      </c>
      <c r="F55" s="188" t="s">
        <v>269</v>
      </c>
    </row>
    <row r="56" spans="2:6" ht="90" customHeight="1">
      <c r="B56" s="523"/>
      <c r="C56" s="90" t="s">
        <v>55</v>
      </c>
      <c r="D56" s="188"/>
      <c r="E56" s="188" t="s">
        <v>313</v>
      </c>
      <c r="F56" s="188" t="s">
        <v>312</v>
      </c>
    </row>
    <row r="57" spans="2:6" ht="168.75" customHeight="1">
      <c r="B57" s="523"/>
      <c r="C57" s="90" t="s">
        <v>204</v>
      </c>
      <c r="D57" s="188"/>
      <c r="E57" s="90" t="s">
        <v>322</v>
      </c>
      <c r="F57" s="188" t="s">
        <v>259</v>
      </c>
    </row>
    <row r="58" spans="2:6" ht="90" customHeight="1">
      <c r="B58" s="523"/>
      <c r="C58" s="90" t="s">
        <v>52</v>
      </c>
      <c r="D58" s="188"/>
      <c r="E58" s="188" t="s">
        <v>257</v>
      </c>
      <c r="F58" s="188" t="s">
        <v>45</v>
      </c>
    </row>
    <row r="59" spans="2:6" ht="90" customHeight="1">
      <c r="B59" s="523"/>
      <c r="C59" s="90"/>
      <c r="D59" s="188"/>
      <c r="E59" s="188" t="s">
        <v>43</v>
      </c>
      <c r="F59" s="188" t="s">
        <v>341</v>
      </c>
    </row>
    <row r="60" spans="2:6" ht="90" customHeight="1">
      <c r="B60" s="647"/>
      <c r="C60" s="647"/>
      <c r="D60" s="647"/>
      <c r="E60" s="647"/>
      <c r="F60" s="647"/>
    </row>
    <row r="61" spans="2:6" ht="101.25" customHeight="1">
      <c r="B61" s="523" t="s">
        <v>77</v>
      </c>
      <c r="D61" s="188"/>
      <c r="E61" s="188"/>
      <c r="F61" s="188" t="s">
        <v>316</v>
      </c>
    </row>
    <row r="62" spans="2:6" ht="90" customHeight="1">
      <c r="B62" s="523"/>
      <c r="C62" s="90" t="s">
        <v>69</v>
      </c>
      <c r="D62" s="188" t="s">
        <v>10</v>
      </c>
      <c r="E62" s="188" t="s">
        <v>335</v>
      </c>
      <c r="F62" s="188" t="s">
        <v>305</v>
      </c>
    </row>
    <row r="63" spans="2:6" ht="195" customHeight="1">
      <c r="B63" s="523"/>
      <c r="C63" s="90" t="s">
        <v>204</v>
      </c>
      <c r="D63" s="188"/>
      <c r="E63" s="90" t="s">
        <v>285</v>
      </c>
      <c r="F63" s="188"/>
    </row>
    <row r="64" spans="2:6" ht="90" customHeight="1">
      <c r="B64" s="523"/>
      <c r="C64" s="90" t="s">
        <v>226</v>
      </c>
      <c r="D64" s="188"/>
      <c r="E64" s="188" t="s">
        <v>257</v>
      </c>
      <c r="F64" s="188"/>
    </row>
    <row r="65" spans="2:6" ht="90" customHeight="1">
      <c r="B65" s="523"/>
      <c r="C65" s="90"/>
      <c r="D65" s="188"/>
      <c r="E65" s="188" t="s">
        <v>43</v>
      </c>
      <c r="F65" s="188"/>
    </row>
    <row r="66" spans="2:6" ht="90" customHeight="1">
      <c r="B66" s="647"/>
      <c r="C66" s="647"/>
      <c r="D66" s="647"/>
      <c r="E66" s="647"/>
      <c r="F66" s="647"/>
    </row>
    <row r="67" spans="2:6" ht="90" customHeight="1">
      <c r="B67" s="523" t="s">
        <v>78</v>
      </c>
      <c r="D67" s="188" t="s">
        <v>10</v>
      </c>
      <c r="E67" s="188"/>
      <c r="F67" s="188" t="s">
        <v>71</v>
      </c>
    </row>
    <row r="68" spans="2:6" ht="90" customHeight="1">
      <c r="B68" s="523"/>
      <c r="C68" s="90" t="s">
        <v>216</v>
      </c>
      <c r="D68" s="188"/>
      <c r="E68" s="188" t="s">
        <v>291</v>
      </c>
      <c r="F68" s="188" t="s">
        <v>56</v>
      </c>
    </row>
    <row r="69" spans="2:6" ht="90" customHeight="1">
      <c r="B69" s="523"/>
      <c r="C69" s="90" t="s">
        <v>85</v>
      </c>
      <c r="D69" s="188"/>
      <c r="E69" s="188" t="s">
        <v>171</v>
      </c>
      <c r="F69" s="188"/>
    </row>
    <row r="70" spans="2:6" ht="90" customHeight="1">
      <c r="B70" s="523"/>
      <c r="C70" s="90" t="s">
        <v>52</v>
      </c>
      <c r="D70" s="188"/>
      <c r="E70" s="188" t="s">
        <v>257</v>
      </c>
      <c r="F70" s="188"/>
    </row>
    <row r="71" spans="2:6" ht="90" customHeight="1">
      <c r="B71" s="523"/>
      <c r="C71" s="90"/>
      <c r="D71" s="188"/>
      <c r="E71" s="188" t="s">
        <v>43</v>
      </c>
      <c r="F71" s="188"/>
    </row>
    <row r="72" spans="2:6" ht="90" customHeight="1">
      <c r="B72" s="647"/>
      <c r="C72" s="647"/>
      <c r="D72" s="647"/>
      <c r="E72" s="647"/>
      <c r="F72" s="647"/>
    </row>
    <row r="73" spans="2:6" ht="90" customHeight="1">
      <c r="B73" s="525" t="s">
        <v>79</v>
      </c>
      <c r="D73" s="188" t="s">
        <v>73</v>
      </c>
      <c r="E73" s="188" t="s">
        <v>133</v>
      </c>
      <c r="F73" s="188" t="s">
        <v>253</v>
      </c>
    </row>
    <row r="74" spans="2:6" ht="90" customHeight="1">
      <c r="B74" s="526"/>
      <c r="C74" s="90" t="s">
        <v>80</v>
      </c>
      <c r="D74" s="188" t="s">
        <v>10</v>
      </c>
      <c r="E74" s="188" t="s">
        <v>255</v>
      </c>
      <c r="F74" s="188" t="s">
        <v>275</v>
      </c>
    </row>
    <row r="75" spans="2:6" ht="90" customHeight="1">
      <c r="B75" s="526"/>
      <c r="C75" s="90" t="s">
        <v>85</v>
      </c>
      <c r="D75" s="188"/>
      <c r="E75" s="188" t="s">
        <v>257</v>
      </c>
      <c r="F75" s="188" t="s">
        <v>52</v>
      </c>
    </row>
    <row r="76" spans="2:6" ht="90" customHeight="1">
      <c r="B76" s="526"/>
      <c r="C76" s="90" t="s">
        <v>226</v>
      </c>
      <c r="D76" s="188"/>
      <c r="E76" s="188" t="s">
        <v>43</v>
      </c>
      <c r="F76" s="188" t="s">
        <v>45</v>
      </c>
    </row>
    <row r="77" spans="2:6" ht="91.5">
      <c r="B77" s="527"/>
      <c r="C77" s="188"/>
      <c r="D77" s="188"/>
      <c r="E77" s="188"/>
      <c r="F77" s="188" t="s">
        <v>344</v>
      </c>
    </row>
    <row r="78" spans="2:6" ht="91.5">
      <c r="B78" s="255"/>
      <c r="C78" s="255"/>
      <c r="D78" s="255"/>
      <c r="E78" s="255"/>
      <c r="F78" s="255"/>
    </row>
    <row r="79" spans="2:6" ht="91.5">
      <c r="B79" s="255"/>
      <c r="C79" s="255"/>
      <c r="D79" s="255"/>
      <c r="E79" s="255"/>
      <c r="F79" s="255"/>
    </row>
    <row r="80" spans="2:6" ht="91.5">
      <c r="B80" s="255"/>
      <c r="C80" s="255"/>
      <c r="D80" s="255"/>
      <c r="E80" s="255"/>
      <c r="F80" s="255"/>
    </row>
    <row r="81" spans="2:6" ht="91.5">
      <c r="B81" s="255"/>
      <c r="C81" s="255"/>
      <c r="D81" s="255"/>
      <c r="E81" s="255"/>
      <c r="F81" s="255"/>
    </row>
    <row r="82" spans="2:6" ht="91.5">
      <c r="B82" s="255"/>
      <c r="C82" s="255"/>
      <c r="D82" s="255"/>
      <c r="E82" s="255"/>
      <c r="F82" s="255"/>
    </row>
    <row r="83" spans="2:6" ht="91.5">
      <c r="B83" s="255"/>
      <c r="C83" s="255"/>
      <c r="D83" s="255"/>
      <c r="E83" s="255"/>
      <c r="F83" s="255"/>
    </row>
    <row r="84" spans="2:6" ht="91.5">
      <c r="B84" s="255"/>
      <c r="C84" s="255"/>
      <c r="D84" s="255"/>
      <c r="E84" s="255"/>
      <c r="F84" s="255"/>
    </row>
    <row r="85" spans="2:6" ht="91.5">
      <c r="B85" s="255"/>
      <c r="C85" s="255"/>
      <c r="D85" s="255"/>
      <c r="E85" s="255"/>
      <c r="F85" s="255"/>
    </row>
    <row r="86" spans="2:6" ht="91.5">
      <c r="B86" s="255"/>
      <c r="C86" s="255"/>
      <c r="D86" s="255"/>
      <c r="E86" s="255"/>
      <c r="F86" s="255"/>
    </row>
    <row r="87" spans="2:6" ht="91.5">
      <c r="B87" s="255"/>
      <c r="C87" s="255"/>
      <c r="D87" s="255"/>
      <c r="E87" s="255"/>
      <c r="F87" s="255"/>
    </row>
    <row r="88" spans="2:6" ht="91.5">
      <c r="B88" s="255"/>
      <c r="C88" s="255"/>
      <c r="D88" s="255"/>
      <c r="E88" s="255"/>
      <c r="F88" s="255"/>
    </row>
    <row r="89" spans="2:6" ht="91.5">
      <c r="B89" s="255"/>
      <c r="C89" s="255"/>
      <c r="D89" s="255"/>
      <c r="E89" s="255"/>
      <c r="F89" s="255"/>
    </row>
    <row r="90" spans="2:6" ht="91.5">
      <c r="B90" s="255"/>
      <c r="C90" s="255"/>
      <c r="D90" s="255"/>
      <c r="E90" s="255"/>
      <c r="F90" s="255"/>
    </row>
    <row r="91" spans="2:6" ht="91.5">
      <c r="B91" s="255"/>
      <c r="C91" s="255"/>
      <c r="D91" s="255"/>
      <c r="E91" s="255"/>
      <c r="F91" s="255"/>
    </row>
    <row r="92" spans="2:6" ht="91.5">
      <c r="B92" s="255"/>
      <c r="C92" s="255"/>
      <c r="D92" s="255"/>
      <c r="E92" s="255"/>
      <c r="F92" s="255"/>
    </row>
    <row r="93" spans="2:6" ht="91.5">
      <c r="B93" s="255"/>
      <c r="C93" s="255"/>
      <c r="D93" s="255"/>
      <c r="E93" s="255"/>
      <c r="F93" s="255"/>
    </row>
    <row r="94" spans="2:6" ht="91.5">
      <c r="B94" s="255"/>
      <c r="C94" s="255"/>
      <c r="D94" s="255"/>
      <c r="E94" s="255"/>
      <c r="F94" s="255"/>
    </row>
    <row r="95" spans="2:6" ht="91.5">
      <c r="B95" s="255"/>
      <c r="C95" s="255"/>
      <c r="D95" s="255"/>
      <c r="E95" s="255"/>
      <c r="F95" s="255"/>
    </row>
    <row r="96" spans="2:6" ht="91.5">
      <c r="B96" s="255"/>
      <c r="C96" s="255"/>
      <c r="D96" s="255"/>
      <c r="E96" s="255"/>
      <c r="F96" s="255"/>
    </row>
    <row r="97" spans="2:6" ht="91.5">
      <c r="B97" s="255"/>
      <c r="C97" s="255"/>
      <c r="D97" s="255"/>
      <c r="E97" s="255"/>
      <c r="F97" s="255"/>
    </row>
    <row r="98" spans="2:6" ht="91.5">
      <c r="B98" s="255"/>
      <c r="C98" s="255"/>
      <c r="D98" s="255"/>
      <c r="E98" s="255"/>
      <c r="F98" s="255"/>
    </row>
    <row r="99" spans="2:6" ht="91.5">
      <c r="B99" s="255"/>
      <c r="C99" s="255"/>
      <c r="D99" s="255"/>
      <c r="E99" s="255"/>
      <c r="F99" s="255"/>
    </row>
    <row r="100" spans="2:6" ht="91.5">
      <c r="B100" s="255"/>
      <c r="C100" s="255"/>
      <c r="D100" s="255"/>
      <c r="E100" s="255"/>
      <c r="F100" s="255"/>
    </row>
    <row r="101" spans="2:6" ht="91.5">
      <c r="B101" s="255"/>
      <c r="C101" s="255"/>
      <c r="D101" s="255"/>
      <c r="E101" s="255"/>
      <c r="F101" s="255"/>
    </row>
    <row r="102" spans="2:6" ht="91.5">
      <c r="B102" s="255"/>
      <c r="C102" s="255"/>
      <c r="D102" s="255"/>
      <c r="E102" s="255"/>
      <c r="F102" s="255"/>
    </row>
    <row r="103" spans="2:6" ht="91.5">
      <c r="B103" s="255"/>
      <c r="C103" s="255"/>
      <c r="D103" s="255"/>
      <c r="E103" s="255"/>
      <c r="F103" s="255"/>
    </row>
    <row r="104" spans="2:6" ht="91.5">
      <c r="B104" s="255"/>
      <c r="C104" s="255"/>
      <c r="D104" s="255"/>
      <c r="E104" s="255"/>
      <c r="F104" s="255"/>
    </row>
    <row r="105" spans="2:6" ht="91.5">
      <c r="B105" s="255"/>
      <c r="C105" s="255"/>
      <c r="D105" s="255"/>
      <c r="E105" s="255"/>
      <c r="F105" s="255"/>
    </row>
    <row r="106" spans="2:6" ht="91.5">
      <c r="B106" s="255"/>
      <c r="C106" s="255"/>
      <c r="D106" s="255"/>
      <c r="E106" s="255"/>
      <c r="F106" s="255"/>
    </row>
    <row r="107" spans="2:6" ht="91.5">
      <c r="B107" s="255"/>
      <c r="C107" s="255"/>
      <c r="D107" s="255"/>
      <c r="E107" s="255"/>
      <c r="F107" s="255"/>
    </row>
    <row r="108" spans="2:6" ht="91.5">
      <c r="B108" s="255"/>
      <c r="C108" s="255"/>
      <c r="D108" s="255"/>
      <c r="E108" s="255"/>
      <c r="F108" s="255"/>
    </row>
    <row r="109" spans="2:6" ht="91.5">
      <c r="B109" s="255"/>
      <c r="C109" s="255"/>
      <c r="D109" s="255"/>
      <c r="E109" s="255"/>
      <c r="F109" s="255"/>
    </row>
    <row r="110" spans="2:6" ht="91.5">
      <c r="B110" s="255"/>
      <c r="C110" s="255"/>
      <c r="D110" s="255"/>
      <c r="E110" s="255"/>
      <c r="F110" s="255"/>
    </row>
    <row r="111" spans="2:6" ht="91.5">
      <c r="B111" s="255"/>
      <c r="C111" s="255"/>
      <c r="D111" s="255"/>
      <c r="E111" s="255"/>
      <c r="F111" s="255"/>
    </row>
    <row r="112" spans="2:6" ht="91.5">
      <c r="B112" s="255"/>
      <c r="C112" s="255"/>
      <c r="D112" s="255"/>
      <c r="E112" s="255"/>
      <c r="F112" s="255"/>
    </row>
    <row r="113" spans="2:6" ht="91.5">
      <c r="B113" s="255"/>
      <c r="C113" s="255"/>
      <c r="D113" s="255"/>
      <c r="E113" s="255"/>
      <c r="F113" s="255"/>
    </row>
    <row r="114" spans="2:6" ht="91.5">
      <c r="B114" s="255"/>
      <c r="C114" s="255"/>
      <c r="D114" s="255"/>
      <c r="E114" s="255"/>
      <c r="F114" s="255"/>
    </row>
    <row r="115" spans="2:6" ht="91.5">
      <c r="B115" s="255"/>
      <c r="C115" s="255"/>
      <c r="D115" s="255"/>
      <c r="E115" s="255"/>
      <c r="F115" s="255"/>
    </row>
    <row r="116" spans="2:6" ht="91.5">
      <c r="B116" s="255"/>
      <c r="C116" s="255"/>
      <c r="D116" s="255"/>
      <c r="E116" s="255"/>
      <c r="F116" s="255"/>
    </row>
    <row r="117" spans="2:6" ht="91.5">
      <c r="B117" s="255"/>
      <c r="C117" s="255"/>
      <c r="D117" s="255"/>
      <c r="E117" s="255"/>
      <c r="F117" s="255"/>
    </row>
    <row r="118" spans="2:6" ht="91.5">
      <c r="B118" s="255"/>
      <c r="C118" s="255"/>
      <c r="D118" s="255"/>
      <c r="E118" s="255"/>
      <c r="F118" s="255"/>
    </row>
    <row r="119" spans="2:6" ht="91.5">
      <c r="B119" s="255"/>
      <c r="C119" s="255"/>
      <c r="D119" s="255"/>
      <c r="E119" s="255"/>
      <c r="F119" s="255"/>
    </row>
    <row r="120" spans="2:6" ht="91.5">
      <c r="B120" s="255"/>
      <c r="C120" s="255"/>
      <c r="D120" s="255"/>
      <c r="E120" s="255"/>
      <c r="F120" s="255"/>
    </row>
    <row r="121" spans="2:6" ht="91.5">
      <c r="B121" s="255"/>
      <c r="C121" s="255"/>
      <c r="D121" s="255"/>
      <c r="E121" s="255"/>
      <c r="F121" s="255"/>
    </row>
    <row r="122" spans="2:6" ht="91.5">
      <c r="B122" s="255"/>
      <c r="C122" s="255"/>
      <c r="D122" s="255"/>
      <c r="E122" s="255"/>
      <c r="F122" s="255"/>
    </row>
    <row r="123" spans="2:6" ht="91.5">
      <c r="B123" s="255"/>
      <c r="C123" s="255"/>
      <c r="D123" s="255"/>
      <c r="E123" s="255"/>
      <c r="F123" s="255"/>
    </row>
    <row r="124" spans="2:6" ht="91.5">
      <c r="B124" s="255"/>
      <c r="C124" s="255"/>
      <c r="D124" s="255"/>
      <c r="E124" s="255"/>
      <c r="F124" s="255"/>
    </row>
    <row r="125" spans="2:6" ht="91.5">
      <c r="B125" s="255"/>
      <c r="C125" s="255"/>
      <c r="D125" s="255"/>
      <c r="E125" s="255"/>
      <c r="F125" s="255"/>
    </row>
    <row r="126" spans="2:6" ht="91.5">
      <c r="B126" s="255"/>
      <c r="C126" s="255"/>
      <c r="D126" s="255"/>
      <c r="E126" s="255"/>
      <c r="F126" s="255"/>
    </row>
    <row r="127" spans="2:6" ht="91.5">
      <c r="B127" s="255"/>
      <c r="C127" s="255"/>
      <c r="D127" s="255"/>
      <c r="E127" s="255"/>
      <c r="F127" s="255"/>
    </row>
    <row r="128" spans="2:6" ht="91.5">
      <c r="B128" s="255"/>
      <c r="C128" s="255"/>
      <c r="D128" s="255"/>
      <c r="E128" s="255"/>
      <c r="F128" s="255"/>
    </row>
    <row r="129" spans="2:6" ht="91.5">
      <c r="B129" s="255"/>
      <c r="C129" s="255"/>
      <c r="D129" s="255"/>
      <c r="E129" s="255"/>
      <c r="F129" s="255"/>
    </row>
    <row r="130" spans="2:6" ht="91.5">
      <c r="B130" s="255"/>
      <c r="C130" s="255"/>
      <c r="D130" s="255"/>
      <c r="E130" s="255"/>
      <c r="F130" s="255"/>
    </row>
    <row r="131" spans="2:6" ht="91.5">
      <c r="B131" s="255"/>
      <c r="C131" s="255"/>
      <c r="D131" s="255"/>
      <c r="E131" s="255"/>
      <c r="F131" s="255"/>
    </row>
    <row r="132" spans="2:6" ht="91.5">
      <c r="B132" s="255"/>
      <c r="C132" s="255"/>
      <c r="D132" s="255"/>
      <c r="E132" s="255"/>
      <c r="F132" s="255"/>
    </row>
    <row r="133" spans="2:6" ht="91.5">
      <c r="B133" s="255"/>
      <c r="C133" s="255"/>
      <c r="D133" s="255"/>
      <c r="E133" s="255"/>
      <c r="F133" s="255"/>
    </row>
    <row r="134" spans="2:6" ht="91.5">
      <c r="B134" s="255"/>
      <c r="C134" s="255"/>
      <c r="D134" s="255"/>
      <c r="E134" s="255"/>
      <c r="F134" s="255"/>
    </row>
    <row r="135" spans="2:6" ht="91.5">
      <c r="B135" s="255"/>
      <c r="C135" s="255"/>
      <c r="D135" s="255"/>
      <c r="E135" s="255"/>
      <c r="F135" s="255"/>
    </row>
    <row r="136" spans="2:6" ht="91.5">
      <c r="B136" s="255"/>
      <c r="C136" s="255"/>
      <c r="D136" s="255"/>
      <c r="E136" s="255"/>
      <c r="F136" s="255"/>
    </row>
    <row r="137" spans="2:6" ht="91.5">
      <c r="B137" s="255"/>
      <c r="C137" s="255"/>
      <c r="D137" s="255"/>
      <c r="E137" s="255"/>
      <c r="F137" s="255"/>
    </row>
    <row r="138" spans="2:6" ht="91.5">
      <c r="B138" s="255"/>
      <c r="C138" s="255"/>
      <c r="D138" s="255"/>
      <c r="E138" s="255"/>
      <c r="F138" s="255"/>
    </row>
    <row r="139" spans="2:6" ht="91.5">
      <c r="B139" s="255"/>
      <c r="C139" s="255"/>
      <c r="D139" s="255"/>
      <c r="E139" s="255"/>
      <c r="F139" s="255"/>
    </row>
    <row r="140" spans="2:6" ht="91.5">
      <c r="B140" s="255"/>
      <c r="C140" s="255"/>
      <c r="D140" s="255"/>
      <c r="E140" s="255"/>
      <c r="F140" s="255"/>
    </row>
    <row r="141" spans="2:6" ht="91.5">
      <c r="B141" s="255"/>
      <c r="C141" s="255"/>
      <c r="D141" s="255"/>
      <c r="E141" s="255"/>
      <c r="F141" s="255"/>
    </row>
    <row r="142" spans="2:6" ht="91.5">
      <c r="B142" s="255"/>
      <c r="C142" s="255"/>
      <c r="D142" s="255"/>
      <c r="E142" s="255"/>
      <c r="F142" s="255"/>
    </row>
  </sheetData>
  <sheetProtection/>
  <mergeCells count="28">
    <mergeCell ref="B61:B65"/>
    <mergeCell ref="B67:B71"/>
    <mergeCell ref="B43:B47"/>
    <mergeCell ref="B49:B53"/>
    <mergeCell ref="B66:F66"/>
    <mergeCell ref="B72:F72"/>
    <mergeCell ref="B60:F60"/>
    <mergeCell ref="B55:B59"/>
    <mergeCell ref="B73:B77"/>
    <mergeCell ref="B16:F16"/>
    <mergeCell ref="B22:F22"/>
    <mergeCell ref="B28:F28"/>
    <mergeCell ref="B17:B21"/>
    <mergeCell ref="F2:F3"/>
    <mergeCell ref="B2:B3"/>
    <mergeCell ref="C2:C3"/>
    <mergeCell ref="D2:D3"/>
    <mergeCell ref="E2:E3"/>
    <mergeCell ref="B34:F34"/>
    <mergeCell ref="B41:F41"/>
    <mergeCell ref="B48:F48"/>
    <mergeCell ref="B54:F54"/>
    <mergeCell ref="B35:B39"/>
    <mergeCell ref="B4:B8"/>
    <mergeCell ref="B23:B27"/>
    <mergeCell ref="B29:B33"/>
    <mergeCell ref="B10:B15"/>
    <mergeCell ref="B9:F9"/>
  </mergeCells>
  <printOptions/>
  <pageMargins left="0.7" right="0.7" top="0.75" bottom="0.75" header="0.3" footer="0.3"/>
  <pageSetup horizontalDpi="600" verticalDpi="600" orientation="landscape" paperSize="9" scale="12" r:id="rId1"/>
  <rowBreaks count="1" manualBreakCount="1">
    <brk id="34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2"/>
  <sheetViews>
    <sheetView view="pageBreakPreview" zoomScale="39" zoomScaleSheetLayoutView="39" zoomScalePageLayoutView="0" workbookViewId="0" topLeftCell="A34">
      <selection activeCell="M19" sqref="M19"/>
    </sheetView>
  </sheetViews>
  <sheetFormatPr defaultColWidth="9.140625" defaultRowHeight="15"/>
  <cols>
    <col min="1" max="1" width="56.28125" style="51" customWidth="1"/>
    <col min="2" max="2" width="23.00390625" style="51" customWidth="1"/>
    <col min="3" max="3" width="27.7109375" style="51" customWidth="1"/>
    <col min="4" max="4" width="60.28125" style="32" customWidth="1"/>
    <col min="5" max="6" width="22.140625" style="65" customWidth="1"/>
    <col min="7" max="10" width="20.7109375" style="65" customWidth="1"/>
    <col min="11" max="11" width="26.28125" style="65" customWidth="1"/>
    <col min="12" max="12" width="23.7109375" style="65" customWidth="1"/>
    <col min="13" max="13" width="21.140625" style="32" customWidth="1"/>
  </cols>
  <sheetData>
    <row r="1" spans="1:13" ht="61.5">
      <c r="A1" s="52"/>
      <c r="B1" s="52"/>
      <c r="C1" s="52"/>
      <c r="D1" s="73" t="s">
        <v>148</v>
      </c>
      <c r="E1" s="70"/>
      <c r="F1" s="53"/>
      <c r="G1" s="54"/>
      <c r="H1" s="64"/>
      <c r="I1" s="54"/>
      <c r="J1" s="54"/>
      <c r="K1" s="72" t="s">
        <v>338</v>
      </c>
      <c r="L1" s="55"/>
      <c r="M1" s="56"/>
    </row>
    <row r="2" spans="1:13" ht="45.75">
      <c r="A2" s="73"/>
      <c r="B2" s="73" t="s">
        <v>134</v>
      </c>
      <c r="C2" s="73"/>
      <c r="D2" s="137" t="s">
        <v>132</v>
      </c>
      <c r="E2" s="88"/>
      <c r="F2" s="88"/>
      <c r="G2" s="64"/>
      <c r="H2" s="64"/>
      <c r="I2" s="64"/>
      <c r="J2" s="64"/>
      <c r="K2" s="64"/>
      <c r="L2" s="64"/>
      <c r="M2" s="56"/>
    </row>
    <row r="3" spans="1:13" ht="86.25" customHeight="1">
      <c r="A3" s="46" t="s">
        <v>0</v>
      </c>
      <c r="B3" s="46" t="s">
        <v>1</v>
      </c>
      <c r="C3" s="38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34" t="s">
        <v>205</v>
      </c>
    </row>
    <row r="4" spans="1:13" ht="39.75" customHeight="1">
      <c r="A4" s="451" t="s">
        <v>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7"/>
      <c r="M4" s="39"/>
    </row>
    <row r="5" spans="1:13" ht="39.75" customHeight="1">
      <c r="A5" s="440" t="s">
        <v>298</v>
      </c>
      <c r="B5" s="439">
        <v>120</v>
      </c>
      <c r="C5" s="439">
        <v>24</v>
      </c>
      <c r="D5" s="37" t="s">
        <v>241</v>
      </c>
      <c r="E5" s="22">
        <v>32</v>
      </c>
      <c r="F5" s="22">
        <v>32</v>
      </c>
      <c r="G5" s="22">
        <v>4.2</v>
      </c>
      <c r="H5" s="22">
        <v>0.92</v>
      </c>
      <c r="I5" s="22">
        <v>25.44</v>
      </c>
      <c r="J5" s="22"/>
      <c r="K5" s="22">
        <v>130</v>
      </c>
      <c r="L5" s="24">
        <v>67.1</v>
      </c>
      <c r="M5" s="147">
        <f>E5*L5/1000</f>
        <v>2.1471999999999998</v>
      </c>
    </row>
    <row r="6" spans="1:13" ht="39.75" customHeight="1">
      <c r="A6" s="456"/>
      <c r="B6" s="456"/>
      <c r="C6" s="439"/>
      <c r="D6" s="37" t="s">
        <v>23</v>
      </c>
      <c r="E6" s="23">
        <v>40</v>
      </c>
      <c r="F6" s="23">
        <v>40</v>
      </c>
      <c r="G6" s="23">
        <v>1.4</v>
      </c>
      <c r="H6" s="23">
        <v>1.6</v>
      </c>
      <c r="I6" s="23">
        <v>2.35</v>
      </c>
      <c r="J6" s="23">
        <v>0.65</v>
      </c>
      <c r="K6" s="23">
        <v>29.5</v>
      </c>
      <c r="L6" s="23">
        <v>40.7</v>
      </c>
      <c r="M6" s="147">
        <f aca="true" t="shared" si="0" ref="M6:M54">L6*E6/1000</f>
        <v>1.628</v>
      </c>
    </row>
    <row r="7" spans="1:13" ht="39.75" customHeight="1">
      <c r="A7" s="456"/>
      <c r="B7" s="456"/>
      <c r="C7" s="439"/>
      <c r="D7" s="37" t="s">
        <v>97</v>
      </c>
      <c r="E7" s="22">
        <v>3</v>
      </c>
      <c r="F7" s="22">
        <v>3</v>
      </c>
      <c r="G7" s="22">
        <v>0.01</v>
      </c>
      <c r="H7" s="22">
        <v>2.35</v>
      </c>
      <c r="I7" s="22">
        <v>0.01</v>
      </c>
      <c r="J7" s="22"/>
      <c r="K7" s="22">
        <v>22.02</v>
      </c>
      <c r="L7" s="22">
        <v>429</v>
      </c>
      <c r="M7" s="147">
        <f t="shared" si="0"/>
        <v>1.287</v>
      </c>
    </row>
    <row r="8" spans="1:13" ht="39.75" customHeight="1">
      <c r="A8" s="433"/>
      <c r="B8" s="433"/>
      <c r="C8" s="433"/>
      <c r="D8" s="433"/>
      <c r="E8" s="433"/>
      <c r="F8" s="433"/>
      <c r="G8" s="27">
        <f>SUM(G5:G7)</f>
        <v>5.609999999999999</v>
      </c>
      <c r="H8" s="27">
        <f>SUM(H5:H7)</f>
        <v>4.87</v>
      </c>
      <c r="I8" s="27">
        <f>SUM(I5:I7)</f>
        <v>27.800000000000004</v>
      </c>
      <c r="J8" s="27">
        <f>SUM(J5:J7)</f>
        <v>0.65</v>
      </c>
      <c r="K8" s="27">
        <f>SUM(K5:K7)</f>
        <v>181.52</v>
      </c>
      <c r="L8" s="27"/>
      <c r="M8" s="145">
        <f>SUM(M5:M7)</f>
        <v>5.0622</v>
      </c>
    </row>
    <row r="9" spans="1:13" ht="37.5" customHeight="1">
      <c r="A9" s="440" t="s">
        <v>204</v>
      </c>
      <c r="B9" s="452" t="s">
        <v>260</v>
      </c>
      <c r="C9" s="40"/>
      <c r="D9" s="37" t="s">
        <v>45</v>
      </c>
      <c r="E9" s="22">
        <v>30</v>
      </c>
      <c r="F9" s="22">
        <v>30</v>
      </c>
      <c r="G9" s="22">
        <v>2.13</v>
      </c>
      <c r="H9" s="22">
        <v>0.33</v>
      </c>
      <c r="I9" s="22">
        <v>13.9</v>
      </c>
      <c r="J9" s="22"/>
      <c r="K9" s="22">
        <v>68.7</v>
      </c>
      <c r="L9" s="22">
        <v>60.18</v>
      </c>
      <c r="M9" s="147">
        <f>L9*E9/1000</f>
        <v>1.8054000000000001</v>
      </c>
    </row>
    <row r="10" spans="1:13" ht="38.25" customHeight="1">
      <c r="A10" s="440"/>
      <c r="B10" s="452"/>
      <c r="C10" s="40"/>
      <c r="D10" s="37" t="s">
        <v>203</v>
      </c>
      <c r="E10" s="61">
        <v>5</v>
      </c>
      <c r="F10" s="23">
        <v>5</v>
      </c>
      <c r="G10" s="23">
        <v>1.3</v>
      </c>
      <c r="H10" s="23">
        <v>1.29</v>
      </c>
      <c r="I10" s="23"/>
      <c r="J10" s="23">
        <v>0.13</v>
      </c>
      <c r="K10" s="23">
        <v>16.9</v>
      </c>
      <c r="L10" s="22">
        <v>418</v>
      </c>
      <c r="M10" s="147">
        <f t="shared" si="0"/>
        <v>2.09</v>
      </c>
    </row>
    <row r="11" spans="1:13" ht="39.75" customHeight="1">
      <c r="A11" s="440"/>
      <c r="B11" s="452"/>
      <c r="C11" s="40"/>
      <c r="D11" s="37" t="s">
        <v>97</v>
      </c>
      <c r="E11" s="23">
        <v>5</v>
      </c>
      <c r="F11" s="23">
        <v>5</v>
      </c>
      <c r="G11" s="23">
        <v>0.02</v>
      </c>
      <c r="H11" s="23">
        <v>3.92</v>
      </c>
      <c r="I11" s="23">
        <v>0.02</v>
      </c>
      <c r="J11" s="23"/>
      <c r="K11" s="23">
        <v>36.7</v>
      </c>
      <c r="L11" s="23">
        <v>429</v>
      </c>
      <c r="M11" s="147">
        <f t="shared" si="0"/>
        <v>2.145</v>
      </c>
    </row>
    <row r="12" spans="1:13" ht="39.75" customHeight="1">
      <c r="A12" s="433"/>
      <c r="B12" s="433"/>
      <c r="C12" s="433"/>
      <c r="D12" s="433"/>
      <c r="E12" s="433"/>
      <c r="F12" s="433"/>
      <c r="G12" s="27">
        <f>SUM(G9:G11)</f>
        <v>3.4499999999999997</v>
      </c>
      <c r="H12" s="27">
        <f>SUM(H9:H11)</f>
        <v>5.54</v>
      </c>
      <c r="I12" s="27">
        <f>SUM(I9:I11)</f>
        <v>13.92</v>
      </c>
      <c r="J12" s="27">
        <f>SUM(J9:J11)</f>
        <v>0.13</v>
      </c>
      <c r="K12" s="27">
        <f>SUM(K9:K11)</f>
        <v>122.3</v>
      </c>
      <c r="L12" s="27"/>
      <c r="M12" s="145">
        <f>SUM(M9:M11)</f>
        <v>6.0404</v>
      </c>
    </row>
    <row r="13" spans="1:13" ht="39.75" customHeight="1">
      <c r="A13" s="440" t="s">
        <v>226</v>
      </c>
      <c r="B13" s="439">
        <v>150</v>
      </c>
      <c r="C13" s="439">
        <v>16</v>
      </c>
      <c r="D13" s="37" t="s">
        <v>227</v>
      </c>
      <c r="E13" s="23">
        <v>1</v>
      </c>
      <c r="F13" s="23">
        <v>1</v>
      </c>
      <c r="G13" s="23"/>
      <c r="H13" s="23"/>
      <c r="I13" s="23">
        <v>0.64</v>
      </c>
      <c r="J13" s="23"/>
      <c r="K13" s="23">
        <v>2.94</v>
      </c>
      <c r="L13" s="23">
        <v>1100</v>
      </c>
      <c r="M13" s="147">
        <f>L13*E13/1000</f>
        <v>1.1</v>
      </c>
    </row>
    <row r="14" spans="1:13" ht="39.75" customHeight="1">
      <c r="A14" s="456"/>
      <c r="B14" s="456"/>
      <c r="C14" s="439"/>
      <c r="D14" s="37" t="s">
        <v>88</v>
      </c>
      <c r="E14" s="23">
        <v>100</v>
      </c>
      <c r="F14" s="23">
        <v>100</v>
      </c>
      <c r="G14" s="23">
        <v>2.8</v>
      </c>
      <c r="H14" s="23">
        <v>3.2</v>
      </c>
      <c r="I14" s="23">
        <v>4.7</v>
      </c>
      <c r="J14" s="23">
        <v>1.3</v>
      </c>
      <c r="K14" s="23">
        <v>59</v>
      </c>
      <c r="L14" s="23">
        <v>40.7</v>
      </c>
      <c r="M14" s="147">
        <f>L14*E14/1000</f>
        <v>4.07</v>
      </c>
    </row>
    <row r="15" spans="1:13" ht="39.75" customHeight="1">
      <c r="A15" s="456"/>
      <c r="B15" s="456"/>
      <c r="C15" s="439"/>
      <c r="D15" s="37" t="s">
        <v>90</v>
      </c>
      <c r="E15" s="23">
        <v>8</v>
      </c>
      <c r="F15" s="23">
        <v>8</v>
      </c>
      <c r="G15" s="23"/>
      <c r="H15" s="23"/>
      <c r="I15" s="23">
        <v>7.64</v>
      </c>
      <c r="J15" s="23"/>
      <c r="K15" s="23">
        <v>31.2</v>
      </c>
      <c r="L15" s="23">
        <v>47.95</v>
      </c>
      <c r="M15" s="147">
        <f t="shared" si="0"/>
        <v>0.3836</v>
      </c>
    </row>
    <row r="16" spans="1:13" ht="39.75" customHeight="1">
      <c r="A16" s="433"/>
      <c r="B16" s="433"/>
      <c r="C16" s="433"/>
      <c r="D16" s="433"/>
      <c r="E16" s="433"/>
      <c r="F16" s="433"/>
      <c r="G16" s="27">
        <f>SUM(G13:G15)</f>
        <v>2.8</v>
      </c>
      <c r="H16" s="27">
        <f>SUM(H13:H15)</f>
        <v>3.2</v>
      </c>
      <c r="I16" s="27">
        <f>SUM(I13:I15)</f>
        <v>12.98</v>
      </c>
      <c r="J16" s="27">
        <f>SUM(J13:J15)</f>
        <v>1.3</v>
      </c>
      <c r="K16" s="27">
        <f>SUM(K13:K15)</f>
        <v>93.14</v>
      </c>
      <c r="L16" s="27"/>
      <c r="M16" s="145">
        <f>SUM(M13:M15)</f>
        <v>5.5536</v>
      </c>
    </row>
    <row r="17" spans="1:13" ht="39.75" customHeight="1">
      <c r="A17" s="435" t="s">
        <v>29</v>
      </c>
      <c r="B17" s="435"/>
      <c r="C17" s="435"/>
      <c r="D17" s="435"/>
      <c r="E17" s="435"/>
      <c r="F17" s="435"/>
      <c r="G17" s="278">
        <f>G8+G12+G16</f>
        <v>11.86</v>
      </c>
      <c r="H17" s="278">
        <f>H8+H12+H16</f>
        <v>13.61</v>
      </c>
      <c r="I17" s="278">
        <f>I8+I12+I16</f>
        <v>54.7</v>
      </c>
      <c r="J17" s="278">
        <f>J8+J12+J16</f>
        <v>2.08</v>
      </c>
      <c r="K17" s="278">
        <f>K8+K12+K16</f>
        <v>396.96</v>
      </c>
      <c r="L17" s="278"/>
      <c r="M17" s="279">
        <f>M8+M12+M16</f>
        <v>16.6562</v>
      </c>
    </row>
    <row r="18" spans="1:13" ht="39.75" customHeight="1">
      <c r="A18" s="461" t="s">
        <v>14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3"/>
    </row>
    <row r="19" spans="1:13" ht="39.75" customHeight="1">
      <c r="A19" s="57" t="s">
        <v>44</v>
      </c>
      <c r="B19" s="36">
        <v>200</v>
      </c>
      <c r="C19" s="36"/>
      <c r="D19" s="41" t="s">
        <v>15</v>
      </c>
      <c r="E19" s="23">
        <v>200</v>
      </c>
      <c r="F19" s="23">
        <v>200</v>
      </c>
      <c r="G19" s="23"/>
      <c r="H19" s="23"/>
      <c r="I19" s="136"/>
      <c r="J19" s="136"/>
      <c r="K19" s="110"/>
      <c r="L19" s="136">
        <v>69.12</v>
      </c>
      <c r="M19" s="148">
        <f>L19*E19/1000</f>
        <v>13.824</v>
      </c>
    </row>
    <row r="20" spans="1:13" ht="39.75" customHeight="1">
      <c r="A20" s="57" t="s">
        <v>95</v>
      </c>
      <c r="B20" s="36">
        <v>75</v>
      </c>
      <c r="C20" s="36"/>
      <c r="D20" s="41" t="s">
        <v>347</v>
      </c>
      <c r="E20" s="23">
        <v>75</v>
      </c>
      <c r="F20" s="23">
        <v>53</v>
      </c>
      <c r="G20" s="23">
        <v>1.2</v>
      </c>
      <c r="H20" s="23">
        <v>0.056</v>
      </c>
      <c r="I20" s="136">
        <v>10.64</v>
      </c>
      <c r="J20" s="136">
        <v>5.6</v>
      </c>
      <c r="K20" s="110">
        <v>49.84</v>
      </c>
      <c r="L20" s="289">
        <v>110</v>
      </c>
      <c r="M20" s="290">
        <f>E20*L20/1000</f>
        <v>8.25</v>
      </c>
    </row>
    <row r="21" spans="1:13" ht="39.75" customHeight="1">
      <c r="A21" s="448" t="s">
        <v>300</v>
      </c>
      <c r="B21" s="449"/>
      <c r="C21" s="449"/>
      <c r="D21" s="449"/>
      <c r="E21" s="449"/>
      <c r="F21" s="450"/>
      <c r="G21" s="278">
        <f>SUM(G19:G20)</f>
        <v>1.2</v>
      </c>
      <c r="H21" s="278">
        <f>SUM(H19:H20)</f>
        <v>0.056</v>
      </c>
      <c r="I21" s="278">
        <f>SUM(I19:I20)</f>
        <v>10.64</v>
      </c>
      <c r="J21" s="278">
        <f>SUM(J19:J20)</f>
        <v>5.6</v>
      </c>
      <c r="K21" s="278">
        <f>SUM(K19:K20)</f>
        <v>49.84</v>
      </c>
      <c r="L21" s="287"/>
      <c r="M21" s="286">
        <f>M19+M20</f>
        <v>22.073999999999998</v>
      </c>
    </row>
    <row r="22" spans="1:13" ht="39.75" customHeight="1">
      <c r="A22" s="461" t="s">
        <v>16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3"/>
    </row>
    <row r="23" spans="1:13" ht="39.75" customHeight="1">
      <c r="A23" s="464" t="s">
        <v>186</v>
      </c>
      <c r="B23" s="464">
        <v>150</v>
      </c>
      <c r="C23" s="464">
        <v>10</v>
      </c>
      <c r="D23" s="37" t="s">
        <v>105</v>
      </c>
      <c r="E23" s="23">
        <v>10</v>
      </c>
      <c r="F23" s="23">
        <v>10</v>
      </c>
      <c r="G23" s="23">
        <v>2.42</v>
      </c>
      <c r="H23" s="23">
        <v>0.12</v>
      </c>
      <c r="I23" s="23"/>
      <c r="J23" s="23"/>
      <c r="K23" s="23">
        <v>12.72</v>
      </c>
      <c r="L23" s="24">
        <v>429</v>
      </c>
      <c r="M23" s="147">
        <f>L23*E23/1000</f>
        <v>4.29</v>
      </c>
    </row>
    <row r="24" spans="1:13" ht="39.75" customHeight="1">
      <c r="A24" s="465"/>
      <c r="B24" s="465"/>
      <c r="C24" s="465"/>
      <c r="D24" s="37" t="s">
        <v>100</v>
      </c>
      <c r="E24" s="22">
        <v>45</v>
      </c>
      <c r="F24" s="22">
        <v>31.5</v>
      </c>
      <c r="G24" s="22">
        <v>0.58</v>
      </c>
      <c r="H24" s="22">
        <v>0.16</v>
      </c>
      <c r="I24" s="22">
        <v>6.84</v>
      </c>
      <c r="J24" s="22">
        <v>8.64</v>
      </c>
      <c r="K24" s="22">
        <v>33.6</v>
      </c>
      <c r="L24" s="22">
        <v>17.6</v>
      </c>
      <c r="M24" s="147">
        <f t="shared" si="0"/>
        <v>0.7920000000000001</v>
      </c>
    </row>
    <row r="25" spans="1:13" ht="39.75" customHeight="1">
      <c r="A25" s="465"/>
      <c r="B25" s="465"/>
      <c r="C25" s="465"/>
      <c r="D25" s="37" t="s">
        <v>112</v>
      </c>
      <c r="E25" s="22">
        <v>22</v>
      </c>
      <c r="F25" s="22">
        <v>18</v>
      </c>
      <c r="G25" s="22">
        <v>0.43</v>
      </c>
      <c r="H25" s="22">
        <v>0.02</v>
      </c>
      <c r="I25" s="22">
        <v>1.13</v>
      </c>
      <c r="J25" s="22">
        <v>10.8</v>
      </c>
      <c r="K25" s="22">
        <v>6.5</v>
      </c>
      <c r="L25" s="22">
        <v>16.5</v>
      </c>
      <c r="M25" s="147">
        <f t="shared" si="0"/>
        <v>0.363</v>
      </c>
    </row>
    <row r="26" spans="1:13" ht="39.75" customHeight="1">
      <c r="A26" s="465"/>
      <c r="B26" s="465"/>
      <c r="C26" s="465"/>
      <c r="D26" s="37" t="s">
        <v>103</v>
      </c>
      <c r="E26" s="22">
        <v>11</v>
      </c>
      <c r="F26" s="22">
        <v>9</v>
      </c>
      <c r="G26" s="22">
        <v>0.03</v>
      </c>
      <c r="H26" s="22"/>
      <c r="I26" s="22">
        <v>0.87</v>
      </c>
      <c r="J26" s="22">
        <v>0.6</v>
      </c>
      <c r="K26" s="22">
        <v>4.1</v>
      </c>
      <c r="L26" s="22">
        <v>22</v>
      </c>
      <c r="M26" s="147">
        <f t="shared" si="0"/>
        <v>0.242</v>
      </c>
    </row>
    <row r="27" spans="1:13" ht="39.75" customHeight="1">
      <c r="A27" s="466"/>
      <c r="B27" s="466"/>
      <c r="C27" s="466"/>
      <c r="D27" s="37" t="s">
        <v>104</v>
      </c>
      <c r="E27" s="22">
        <v>5</v>
      </c>
      <c r="F27" s="22">
        <v>4</v>
      </c>
      <c r="G27" s="22">
        <v>0.09</v>
      </c>
      <c r="H27" s="22"/>
      <c r="I27" s="22">
        <v>0.56</v>
      </c>
      <c r="J27" s="22">
        <v>0.62</v>
      </c>
      <c r="K27" s="22">
        <v>2.6</v>
      </c>
      <c r="L27" s="22">
        <v>26.4</v>
      </c>
      <c r="M27" s="147">
        <f t="shared" si="0"/>
        <v>0.132</v>
      </c>
    </row>
    <row r="28" spans="1:13" ht="43.5" customHeight="1">
      <c r="A28" s="433"/>
      <c r="B28" s="433"/>
      <c r="C28" s="433"/>
      <c r="D28" s="433"/>
      <c r="E28" s="433"/>
      <c r="F28" s="433"/>
      <c r="G28" s="27">
        <f>SUM(G23:G27)</f>
        <v>3.55</v>
      </c>
      <c r="H28" s="27">
        <f>SUM(H23:H27)</f>
        <v>0.30000000000000004</v>
      </c>
      <c r="I28" s="27">
        <f>SUM(I23:I27)</f>
        <v>9.4</v>
      </c>
      <c r="J28" s="27">
        <f>SUM(J23:J27)</f>
        <v>20.660000000000004</v>
      </c>
      <c r="K28" s="27">
        <f>SUM(K23:K27)</f>
        <v>59.52</v>
      </c>
      <c r="L28" s="27"/>
      <c r="M28" s="145">
        <f>SUM(M23:M27)</f>
        <v>5.819</v>
      </c>
    </row>
    <row r="29" spans="1:13" ht="39.75" customHeight="1" hidden="1" thickBot="1">
      <c r="A29" s="440" t="s">
        <v>271</v>
      </c>
      <c r="B29" s="439" t="s">
        <v>272</v>
      </c>
      <c r="C29" s="439">
        <v>54.53</v>
      </c>
      <c r="D29" s="37"/>
      <c r="E29" s="22"/>
      <c r="F29" s="22"/>
      <c r="G29" s="22"/>
      <c r="H29" s="22"/>
      <c r="I29" s="22"/>
      <c r="J29" s="22"/>
      <c r="K29" s="22"/>
      <c r="L29" s="22"/>
      <c r="M29" s="147">
        <f t="shared" si="0"/>
        <v>0</v>
      </c>
    </row>
    <row r="30" spans="1:13" ht="39.75" customHeight="1">
      <c r="A30" s="467"/>
      <c r="B30" s="467"/>
      <c r="C30" s="439"/>
      <c r="D30" s="37" t="s">
        <v>121</v>
      </c>
      <c r="E30" s="68">
        <v>100</v>
      </c>
      <c r="F30" s="131">
        <v>50</v>
      </c>
      <c r="G30" s="131">
        <v>21</v>
      </c>
      <c r="H30" s="131">
        <v>4.06</v>
      </c>
      <c r="I30" s="131"/>
      <c r="J30" s="131"/>
      <c r="K30" s="131">
        <v>85.25</v>
      </c>
      <c r="L30" s="131">
        <v>328.9</v>
      </c>
      <c r="M30" s="147">
        <f>L30*E30/1000</f>
        <v>32.89</v>
      </c>
    </row>
    <row r="31" spans="1:13" ht="39.75" customHeight="1">
      <c r="A31" s="467"/>
      <c r="B31" s="467"/>
      <c r="C31" s="439"/>
      <c r="D31" s="37" t="s">
        <v>96</v>
      </c>
      <c r="E31" s="22">
        <v>10</v>
      </c>
      <c r="F31" s="22">
        <v>10</v>
      </c>
      <c r="G31" s="22">
        <v>0.28</v>
      </c>
      <c r="H31" s="22">
        <v>0.32</v>
      </c>
      <c r="I31" s="22">
        <v>0.47</v>
      </c>
      <c r="J31" s="22">
        <v>0.13</v>
      </c>
      <c r="K31" s="22">
        <v>5.9</v>
      </c>
      <c r="L31" s="22">
        <v>40.7</v>
      </c>
      <c r="M31" s="147">
        <f t="shared" si="0"/>
        <v>0.407</v>
      </c>
    </row>
    <row r="32" spans="1:13" ht="39.75" customHeight="1">
      <c r="A32" s="467"/>
      <c r="B32" s="467"/>
      <c r="C32" s="439"/>
      <c r="D32" s="37" t="s">
        <v>104</v>
      </c>
      <c r="E32" s="22">
        <v>6</v>
      </c>
      <c r="F32" s="22">
        <v>4.8</v>
      </c>
      <c r="G32" s="22">
        <v>0.1</v>
      </c>
      <c r="H32" s="22"/>
      <c r="I32" s="22">
        <v>0.48</v>
      </c>
      <c r="J32" s="22">
        <v>0.45</v>
      </c>
      <c r="K32" s="22">
        <v>2.02</v>
      </c>
      <c r="L32" s="22">
        <v>26.4</v>
      </c>
      <c r="M32" s="147">
        <f t="shared" si="0"/>
        <v>0.15839999999999999</v>
      </c>
    </row>
    <row r="33" spans="1:13" ht="39.75" customHeight="1">
      <c r="A33" s="467"/>
      <c r="B33" s="467"/>
      <c r="C33" s="439"/>
      <c r="D33" s="37" t="s">
        <v>45</v>
      </c>
      <c r="E33" s="22">
        <v>9</v>
      </c>
      <c r="F33" s="22">
        <v>9</v>
      </c>
      <c r="G33" s="22">
        <v>0.64</v>
      </c>
      <c r="H33" s="22">
        <v>0.1</v>
      </c>
      <c r="I33" s="22">
        <v>4.17</v>
      </c>
      <c r="J33" s="22"/>
      <c r="K33" s="22">
        <v>20.61</v>
      </c>
      <c r="L33" s="22">
        <v>60.18</v>
      </c>
      <c r="M33" s="147">
        <f t="shared" si="0"/>
        <v>0.54162</v>
      </c>
    </row>
    <row r="34" spans="1:13" ht="39.75" customHeight="1">
      <c r="A34" s="467"/>
      <c r="B34" s="467"/>
      <c r="C34" s="439"/>
      <c r="D34" s="37" t="s">
        <v>163</v>
      </c>
      <c r="E34" s="23">
        <v>5</v>
      </c>
      <c r="F34" s="23">
        <v>5</v>
      </c>
      <c r="G34" s="23">
        <v>0.55</v>
      </c>
      <c r="H34" s="23">
        <v>0.08</v>
      </c>
      <c r="I34" s="23">
        <v>3.47</v>
      </c>
      <c r="J34" s="23"/>
      <c r="K34" s="23">
        <v>17.1</v>
      </c>
      <c r="L34" s="23">
        <v>57.2</v>
      </c>
      <c r="M34" s="147">
        <f t="shared" si="0"/>
        <v>0.286</v>
      </c>
    </row>
    <row r="35" spans="1:13" ht="39.75" customHeight="1">
      <c r="A35" s="467"/>
      <c r="B35" s="467"/>
      <c r="C35" s="439"/>
      <c r="D35" s="41" t="s">
        <v>22</v>
      </c>
      <c r="E35" s="23">
        <v>4</v>
      </c>
      <c r="F35" s="23">
        <v>3.48</v>
      </c>
      <c r="G35" s="23">
        <v>0.64</v>
      </c>
      <c r="H35" s="23">
        <v>1.03</v>
      </c>
      <c r="I35" s="23">
        <v>0.01</v>
      </c>
      <c r="J35" s="23"/>
      <c r="K35" s="23">
        <v>11.5</v>
      </c>
      <c r="L35" s="23">
        <v>165</v>
      </c>
      <c r="M35" s="147">
        <f t="shared" si="0"/>
        <v>0.66</v>
      </c>
    </row>
    <row r="36" spans="1:13" ht="39.75" customHeight="1">
      <c r="A36" s="467"/>
      <c r="B36" s="467"/>
      <c r="C36" s="439"/>
      <c r="D36" s="37" t="s">
        <v>97</v>
      </c>
      <c r="E36" s="22">
        <v>6</v>
      </c>
      <c r="F36" s="22">
        <v>6</v>
      </c>
      <c r="G36" s="22">
        <v>0.02</v>
      </c>
      <c r="H36" s="22">
        <v>4.71</v>
      </c>
      <c r="I36" s="22">
        <v>0.03</v>
      </c>
      <c r="J36" s="22"/>
      <c r="K36" s="22">
        <v>44.04</v>
      </c>
      <c r="L36" s="23">
        <v>429</v>
      </c>
      <c r="M36" s="147">
        <f t="shared" si="0"/>
        <v>2.574</v>
      </c>
    </row>
    <row r="37" spans="1:13" ht="39.75" customHeight="1">
      <c r="A37" s="467"/>
      <c r="B37" s="467"/>
      <c r="C37" s="439"/>
      <c r="D37" s="37" t="s">
        <v>118</v>
      </c>
      <c r="E37" s="22">
        <v>4</v>
      </c>
      <c r="F37" s="22">
        <v>4</v>
      </c>
      <c r="G37" s="22"/>
      <c r="H37" s="22">
        <v>3.76</v>
      </c>
      <c r="I37" s="22"/>
      <c r="J37" s="22"/>
      <c r="K37" s="22">
        <v>34.92</v>
      </c>
      <c r="L37" s="22">
        <v>120</v>
      </c>
      <c r="M37" s="147">
        <f t="shared" si="0"/>
        <v>0.48</v>
      </c>
    </row>
    <row r="38" spans="1:13" ht="39.75" customHeight="1">
      <c r="A38" s="467"/>
      <c r="B38" s="467"/>
      <c r="C38" s="439"/>
      <c r="D38" s="37" t="s">
        <v>100</v>
      </c>
      <c r="E38" s="22">
        <v>150</v>
      </c>
      <c r="F38" s="22">
        <v>105</v>
      </c>
      <c r="G38" s="22">
        <v>2.1</v>
      </c>
      <c r="H38" s="22">
        <v>0.42</v>
      </c>
      <c r="I38" s="22">
        <v>19.98</v>
      </c>
      <c r="J38" s="22">
        <v>21.6</v>
      </c>
      <c r="K38" s="22">
        <v>84</v>
      </c>
      <c r="L38" s="22">
        <v>17.6</v>
      </c>
      <c r="M38" s="147">
        <f t="shared" si="0"/>
        <v>2.64</v>
      </c>
    </row>
    <row r="39" spans="1:13" ht="39.75" customHeight="1">
      <c r="A39" s="467"/>
      <c r="B39" s="467"/>
      <c r="C39" s="439"/>
      <c r="D39" s="37" t="s">
        <v>88</v>
      </c>
      <c r="E39" s="22">
        <v>30</v>
      </c>
      <c r="F39" s="22">
        <v>30</v>
      </c>
      <c r="G39" s="22">
        <v>1.4</v>
      </c>
      <c r="H39" s="22">
        <v>0.96</v>
      </c>
      <c r="I39" s="22">
        <v>1.4</v>
      </c>
      <c r="J39" s="22">
        <v>0.29</v>
      </c>
      <c r="K39" s="22">
        <v>17.4</v>
      </c>
      <c r="L39" s="22">
        <v>40.7</v>
      </c>
      <c r="M39" s="147">
        <f>E39*L39/1000</f>
        <v>1.221</v>
      </c>
    </row>
    <row r="40" spans="1:13" ht="52.5" customHeight="1">
      <c r="A40" s="433"/>
      <c r="B40" s="433"/>
      <c r="C40" s="433"/>
      <c r="D40" s="433"/>
      <c r="E40" s="433"/>
      <c r="F40" s="433"/>
      <c r="G40" s="27">
        <f>SUM(G29:G39)</f>
        <v>26.730000000000004</v>
      </c>
      <c r="H40" s="27">
        <f>SUM(H29:H39)</f>
        <v>15.440000000000001</v>
      </c>
      <c r="I40" s="27">
        <f>SUM(I29:I39)</f>
        <v>30.009999999999998</v>
      </c>
      <c r="J40" s="27">
        <f>SUM(J29:J39)</f>
        <v>22.47</v>
      </c>
      <c r="K40" s="27">
        <f>SUM(K29:K39)</f>
        <v>322.73999999999995</v>
      </c>
      <c r="L40" s="27"/>
      <c r="M40" s="145">
        <f>SUM(M29:M39)</f>
        <v>41.858019999999996</v>
      </c>
    </row>
    <row r="41" spans="1:13" ht="39.75" customHeight="1">
      <c r="A41" s="460" t="s">
        <v>290</v>
      </c>
      <c r="B41" s="455">
        <v>150</v>
      </c>
      <c r="C41" s="455">
        <v>67</v>
      </c>
      <c r="D41" s="28" t="s">
        <v>233</v>
      </c>
      <c r="E41" s="24">
        <v>5</v>
      </c>
      <c r="F41" s="24">
        <v>5</v>
      </c>
      <c r="G41" s="24"/>
      <c r="H41" s="24">
        <v>0.22</v>
      </c>
      <c r="I41" s="24">
        <v>0.31</v>
      </c>
      <c r="J41" s="24">
        <v>0.4</v>
      </c>
      <c r="K41" s="24">
        <v>13.95</v>
      </c>
      <c r="L41" s="23">
        <v>214.5</v>
      </c>
      <c r="M41" s="147">
        <f>L41*E41/1000</f>
        <v>1.0725</v>
      </c>
    </row>
    <row r="42" spans="1:13" ht="39.75" customHeight="1">
      <c r="A42" s="460"/>
      <c r="B42" s="455"/>
      <c r="C42" s="455"/>
      <c r="D42" s="28" t="s">
        <v>225</v>
      </c>
      <c r="E42" s="24">
        <v>4</v>
      </c>
      <c r="F42" s="24">
        <v>4</v>
      </c>
      <c r="G42" s="24">
        <v>0.053</v>
      </c>
      <c r="H42" s="24"/>
      <c r="I42" s="24">
        <v>1.96</v>
      </c>
      <c r="J42" s="24">
        <v>0.36</v>
      </c>
      <c r="K42" s="24">
        <v>8.28</v>
      </c>
      <c r="L42" s="23">
        <v>203.5</v>
      </c>
      <c r="M42" s="147">
        <f>L42*E42/1000</f>
        <v>0.814</v>
      </c>
    </row>
    <row r="43" spans="1:13" ht="39.75" customHeight="1">
      <c r="A43" s="460"/>
      <c r="B43" s="455"/>
      <c r="C43" s="455"/>
      <c r="D43" s="37" t="s">
        <v>98</v>
      </c>
      <c r="E43" s="22">
        <v>8</v>
      </c>
      <c r="F43" s="22">
        <v>8</v>
      </c>
      <c r="G43" s="22"/>
      <c r="H43" s="22"/>
      <c r="I43" s="22">
        <v>11.4</v>
      </c>
      <c r="J43" s="22"/>
      <c r="K43" s="22">
        <v>46.8</v>
      </c>
      <c r="L43" s="23">
        <v>47.95</v>
      </c>
      <c r="M43" s="147">
        <f>L43*E43/1000</f>
        <v>0.3836</v>
      </c>
    </row>
    <row r="44" spans="1:13" ht="39.75" customHeight="1">
      <c r="A44" s="483"/>
      <c r="B44" s="484"/>
      <c r="C44" s="484"/>
      <c r="D44" s="484"/>
      <c r="E44" s="484"/>
      <c r="F44" s="484"/>
      <c r="G44" s="484"/>
      <c r="H44" s="485"/>
      <c r="I44" s="27">
        <f>SUM(I42:I43)</f>
        <v>13.36</v>
      </c>
      <c r="J44" s="27">
        <f>SUM(J42:J43)</f>
        <v>0.36</v>
      </c>
      <c r="K44" s="27">
        <f>SUM(K42:K43)</f>
        <v>55.08</v>
      </c>
      <c r="L44" s="27"/>
      <c r="M44" s="145">
        <f>SUM(M41:M43)</f>
        <v>2.2701</v>
      </c>
    </row>
    <row r="45" spans="1:13" ht="39.75" customHeight="1">
      <c r="A45" s="57" t="s">
        <v>43</v>
      </c>
      <c r="B45" s="46">
        <v>25</v>
      </c>
      <c r="C45" s="46"/>
      <c r="D45" s="41" t="s">
        <v>24</v>
      </c>
      <c r="E45" s="23">
        <v>25</v>
      </c>
      <c r="F45" s="23">
        <v>25</v>
      </c>
      <c r="G45" s="23">
        <v>1.3</v>
      </c>
      <c r="H45" s="23">
        <v>0.3</v>
      </c>
      <c r="I45" s="23">
        <v>11.07</v>
      </c>
      <c r="J45" s="23"/>
      <c r="K45" s="23">
        <v>53.5</v>
      </c>
      <c r="L45" s="23">
        <v>53.16</v>
      </c>
      <c r="M45" s="148">
        <f>L45*E45/1000</f>
        <v>1.329</v>
      </c>
    </row>
    <row r="46" spans="1:13" ht="39.75" customHeight="1">
      <c r="A46" s="435" t="s">
        <v>28</v>
      </c>
      <c r="B46" s="435"/>
      <c r="C46" s="435"/>
      <c r="D46" s="435"/>
      <c r="E46" s="435"/>
      <c r="F46" s="435"/>
      <c r="G46" s="278">
        <f>G28+G40+G45</f>
        <v>31.580000000000005</v>
      </c>
      <c r="H46" s="427">
        <f>H28+H40+H45</f>
        <v>16.040000000000003</v>
      </c>
      <c r="I46" s="278">
        <f>I28+I40+I44+I45</f>
        <v>63.839999999999996</v>
      </c>
      <c r="J46" s="427">
        <f>J28+J40+J44+J45</f>
        <v>43.49</v>
      </c>
      <c r="K46" s="427">
        <f>K28+K40+K44+K45</f>
        <v>490.8399999999999</v>
      </c>
      <c r="L46" s="278"/>
      <c r="M46" s="279">
        <f>M28+M40+M44+M45</f>
        <v>51.27612</v>
      </c>
    </row>
    <row r="47" spans="1:13" ht="39.75" customHeight="1">
      <c r="A47" s="461" t="s">
        <v>25</v>
      </c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3"/>
    </row>
    <row r="48" spans="1:13" ht="39.75" customHeight="1">
      <c r="A48" s="440" t="s">
        <v>299</v>
      </c>
      <c r="B48" s="439">
        <v>60</v>
      </c>
      <c r="C48" s="464">
        <v>75</v>
      </c>
      <c r="D48" s="37" t="s">
        <v>87</v>
      </c>
      <c r="E48" s="22">
        <v>50</v>
      </c>
      <c r="F48" s="22">
        <v>50</v>
      </c>
      <c r="G48" s="22">
        <v>1.1</v>
      </c>
      <c r="H48" s="22"/>
      <c r="I48" s="22">
        <v>5.4</v>
      </c>
      <c r="J48" s="22"/>
      <c r="K48" s="22">
        <v>21.6</v>
      </c>
      <c r="L48" s="22">
        <v>32.9</v>
      </c>
      <c r="M48" s="147">
        <f>L48*E48/1000</f>
        <v>1.645</v>
      </c>
    </row>
    <row r="49" spans="1:13" ht="39.75" customHeight="1">
      <c r="A49" s="467"/>
      <c r="B49" s="467"/>
      <c r="C49" s="465"/>
      <c r="D49" s="37" t="s">
        <v>97</v>
      </c>
      <c r="E49" s="23">
        <v>3</v>
      </c>
      <c r="F49" s="23">
        <v>3</v>
      </c>
      <c r="G49" s="24"/>
      <c r="H49" s="24"/>
      <c r="I49" s="24">
        <v>1.91</v>
      </c>
      <c r="J49" s="24"/>
      <c r="K49" s="24">
        <v>7.8</v>
      </c>
      <c r="L49" s="23">
        <v>429</v>
      </c>
      <c r="M49" s="147">
        <f t="shared" si="0"/>
        <v>1.287</v>
      </c>
    </row>
    <row r="50" spans="1:13" ht="39.75" customHeight="1">
      <c r="A50" s="467"/>
      <c r="B50" s="467"/>
      <c r="C50" s="465"/>
      <c r="D50" s="37" t="s">
        <v>118</v>
      </c>
      <c r="E50" s="22">
        <v>3</v>
      </c>
      <c r="F50" s="22">
        <v>3</v>
      </c>
      <c r="G50" s="22"/>
      <c r="H50" s="22">
        <v>3.76</v>
      </c>
      <c r="I50" s="22"/>
      <c r="J50" s="22"/>
      <c r="K50" s="22">
        <v>34.92</v>
      </c>
      <c r="L50" s="22">
        <v>120</v>
      </c>
      <c r="M50" s="147">
        <f t="shared" si="0"/>
        <v>0.36</v>
      </c>
    </row>
    <row r="51" spans="1:13" ht="39.75" customHeight="1">
      <c r="A51" s="467"/>
      <c r="B51" s="467"/>
      <c r="C51" s="465"/>
      <c r="D51" s="37" t="s">
        <v>96</v>
      </c>
      <c r="E51" s="22">
        <v>30</v>
      </c>
      <c r="F51" s="22">
        <v>30</v>
      </c>
      <c r="G51" s="23">
        <v>0.64</v>
      </c>
      <c r="H51" s="23">
        <v>1.03</v>
      </c>
      <c r="I51" s="23">
        <v>0.01</v>
      </c>
      <c r="J51" s="23"/>
      <c r="K51" s="23">
        <v>11.5</v>
      </c>
      <c r="L51" s="22">
        <v>40.7</v>
      </c>
      <c r="M51" s="147">
        <f t="shared" si="0"/>
        <v>1.221</v>
      </c>
    </row>
    <row r="52" spans="1:13" ht="39.75" customHeight="1">
      <c r="A52" s="467"/>
      <c r="B52" s="467"/>
      <c r="C52" s="465"/>
      <c r="D52" s="37" t="s">
        <v>325</v>
      </c>
      <c r="E52" s="23">
        <v>5</v>
      </c>
      <c r="F52" s="23">
        <v>4.25</v>
      </c>
      <c r="G52" s="23">
        <v>2.4</v>
      </c>
      <c r="H52" s="23"/>
      <c r="I52" s="23">
        <v>5.87</v>
      </c>
      <c r="J52" s="23">
        <v>0.7</v>
      </c>
      <c r="K52" s="23">
        <v>14.2</v>
      </c>
      <c r="L52" s="23">
        <v>165</v>
      </c>
      <c r="M52" s="147">
        <f t="shared" si="0"/>
        <v>0.825</v>
      </c>
    </row>
    <row r="53" spans="1:13" ht="39.75" customHeight="1">
      <c r="A53" s="467"/>
      <c r="B53" s="467"/>
      <c r="C53" s="465"/>
      <c r="D53" s="37" t="s">
        <v>98</v>
      </c>
      <c r="E53" s="22">
        <v>3</v>
      </c>
      <c r="F53" s="22">
        <v>3</v>
      </c>
      <c r="G53" s="22">
        <v>1.4</v>
      </c>
      <c r="H53" s="22">
        <v>0.96</v>
      </c>
      <c r="I53" s="22">
        <v>1.4</v>
      </c>
      <c r="J53" s="22">
        <v>0.29</v>
      </c>
      <c r="K53" s="22">
        <v>17.4</v>
      </c>
      <c r="L53" s="22">
        <v>47.95</v>
      </c>
      <c r="M53" s="147">
        <f t="shared" si="0"/>
        <v>0.14385000000000003</v>
      </c>
    </row>
    <row r="54" spans="1:13" ht="39.75" customHeight="1">
      <c r="A54" s="467"/>
      <c r="B54" s="467"/>
      <c r="C54" s="465"/>
      <c r="D54" s="37" t="s">
        <v>323</v>
      </c>
      <c r="E54" s="22">
        <v>5</v>
      </c>
      <c r="F54" s="22">
        <v>5</v>
      </c>
      <c r="G54" s="23">
        <v>0.64</v>
      </c>
      <c r="H54" s="23">
        <v>1.03</v>
      </c>
      <c r="I54" s="23">
        <v>0.01</v>
      </c>
      <c r="J54" s="23"/>
      <c r="K54" s="23">
        <v>11.5</v>
      </c>
      <c r="L54" s="22">
        <v>192.5</v>
      </c>
      <c r="M54" s="147">
        <f t="shared" si="0"/>
        <v>0.9625</v>
      </c>
    </row>
    <row r="55" spans="1:13" ht="39.75" customHeight="1">
      <c r="A55" s="467"/>
      <c r="B55" s="467"/>
      <c r="C55" s="466"/>
      <c r="D55" s="37" t="s">
        <v>93</v>
      </c>
      <c r="E55" s="23">
        <v>0.0002</v>
      </c>
      <c r="F55" s="23">
        <v>0.0002</v>
      </c>
      <c r="G55" s="23"/>
      <c r="H55" s="23"/>
      <c r="I55" s="23"/>
      <c r="J55" s="23"/>
      <c r="K55" s="23">
        <v>0.45</v>
      </c>
      <c r="L55" s="23">
        <v>341</v>
      </c>
      <c r="M55" s="147">
        <f>L55*E55/1000</f>
        <v>6.819999999999999E-05</v>
      </c>
    </row>
    <row r="56" spans="1:13" ht="39.75" customHeight="1">
      <c r="A56" s="433"/>
      <c r="B56" s="433"/>
      <c r="C56" s="433"/>
      <c r="D56" s="433"/>
      <c r="E56" s="433"/>
      <c r="F56" s="433"/>
      <c r="G56" s="27">
        <f>SUM(G48:G55)</f>
        <v>6.180000000000001</v>
      </c>
      <c r="H56" s="27">
        <f>SUM(H48:H55)</f>
        <v>6.78</v>
      </c>
      <c r="I56" s="27">
        <f>SUM(I48:I55)</f>
        <v>14.600000000000001</v>
      </c>
      <c r="J56" s="27">
        <f>SUM(J48:J55)</f>
        <v>0.99</v>
      </c>
      <c r="K56" s="27">
        <f>SUM(K48:K55)</f>
        <v>119.37000000000002</v>
      </c>
      <c r="L56" s="27"/>
      <c r="M56" s="145">
        <f>SUM(M48:M55)</f>
        <v>6.4444182</v>
      </c>
    </row>
    <row r="57" spans="1:13" ht="39.75" customHeight="1">
      <c r="A57" s="26" t="s">
        <v>56</v>
      </c>
      <c r="B57" s="27">
        <v>200</v>
      </c>
      <c r="C57" s="27">
        <v>3</v>
      </c>
      <c r="D57" s="49" t="s">
        <v>108</v>
      </c>
      <c r="E57" s="23">
        <v>1</v>
      </c>
      <c r="F57" s="23">
        <v>1</v>
      </c>
      <c r="G57" s="23"/>
      <c r="H57" s="23"/>
      <c r="I57" s="23"/>
      <c r="J57" s="23"/>
      <c r="K57" s="23"/>
      <c r="L57" s="23">
        <v>506</v>
      </c>
      <c r="M57" s="146">
        <f>E57*L57/1000</f>
        <v>0.506</v>
      </c>
    </row>
    <row r="58" spans="1:13" ht="39.75" customHeight="1">
      <c r="A58" s="23"/>
      <c r="B58" s="23"/>
      <c r="C58" s="23"/>
      <c r="D58" s="49" t="s">
        <v>98</v>
      </c>
      <c r="E58" s="23">
        <v>10</v>
      </c>
      <c r="F58" s="23">
        <v>10</v>
      </c>
      <c r="G58" s="23"/>
      <c r="H58" s="23"/>
      <c r="I58" s="23">
        <v>9.5</v>
      </c>
      <c r="J58" s="23"/>
      <c r="K58" s="23">
        <v>39</v>
      </c>
      <c r="L58" s="23">
        <v>47.95</v>
      </c>
      <c r="M58" s="146">
        <f>E58*L58/1000</f>
        <v>0.4795</v>
      </c>
    </row>
    <row r="59" spans="1:13" ht="39.75" customHeight="1">
      <c r="A59" s="23"/>
      <c r="B59" s="23"/>
      <c r="C59" s="23"/>
      <c r="D59" s="49" t="s">
        <v>96</v>
      </c>
      <c r="E59" s="23">
        <v>100</v>
      </c>
      <c r="F59" s="23">
        <v>100</v>
      </c>
      <c r="G59" s="23">
        <v>2.8</v>
      </c>
      <c r="H59" s="23">
        <v>3.2</v>
      </c>
      <c r="I59" s="23">
        <v>4.7</v>
      </c>
      <c r="J59" s="23">
        <v>1.3</v>
      </c>
      <c r="K59" s="23">
        <v>59</v>
      </c>
      <c r="L59" s="23">
        <v>40.7</v>
      </c>
      <c r="M59" s="146">
        <f>E59*L59/1000</f>
        <v>4.07</v>
      </c>
    </row>
    <row r="60" spans="1:13" ht="39.75" customHeight="1">
      <c r="A60" s="483"/>
      <c r="B60" s="484"/>
      <c r="C60" s="484"/>
      <c r="D60" s="484"/>
      <c r="E60" s="484"/>
      <c r="F60" s="485"/>
      <c r="G60" s="27">
        <f>G57+G58+G59</f>
        <v>2.8</v>
      </c>
      <c r="H60" s="27">
        <f>H57+H58+H59</f>
        <v>3.2</v>
      </c>
      <c r="I60" s="27">
        <f>I57+I58+I59</f>
        <v>14.2</v>
      </c>
      <c r="J60" s="27">
        <f>J57+J58+J59</f>
        <v>1.3</v>
      </c>
      <c r="K60" s="27">
        <f>K57+K58+K59</f>
        <v>98</v>
      </c>
      <c r="L60" s="27"/>
      <c r="M60" s="145">
        <f>SUM(M57:M59)</f>
        <v>5.0555</v>
      </c>
    </row>
    <row r="61" spans="1:13" ht="39.75" customHeight="1">
      <c r="A61" s="26" t="s">
        <v>223</v>
      </c>
      <c r="B61" s="27">
        <v>100</v>
      </c>
      <c r="C61" s="23"/>
      <c r="D61" s="49" t="s">
        <v>330</v>
      </c>
      <c r="E61" s="23">
        <v>100</v>
      </c>
      <c r="F61" s="23">
        <v>100</v>
      </c>
      <c r="G61" s="27">
        <v>14</v>
      </c>
      <c r="H61" s="27">
        <v>18</v>
      </c>
      <c r="I61" s="27">
        <v>0</v>
      </c>
      <c r="J61" s="27">
        <v>0.5</v>
      </c>
      <c r="K61" s="27">
        <v>232</v>
      </c>
      <c r="L61" s="23">
        <v>407</v>
      </c>
      <c r="M61" s="145">
        <f>E61*L61/1000</f>
        <v>40.7</v>
      </c>
    </row>
    <row r="62" spans="1:13" ht="35.25" hidden="1">
      <c r="A62" s="440"/>
      <c r="B62" s="439"/>
      <c r="C62" s="439"/>
      <c r="D62" s="37"/>
      <c r="E62" s="22"/>
      <c r="F62" s="22"/>
      <c r="G62" s="22"/>
      <c r="H62" s="22"/>
      <c r="I62" s="22"/>
      <c r="J62" s="22"/>
      <c r="K62" s="22"/>
      <c r="L62" s="22"/>
      <c r="M62" s="24"/>
    </row>
    <row r="63" spans="1:13" ht="35.25" hidden="1">
      <c r="A63" s="467"/>
      <c r="B63" s="467"/>
      <c r="C63" s="439"/>
      <c r="D63" s="37"/>
      <c r="E63" s="22"/>
      <c r="F63" s="22"/>
      <c r="G63" s="22"/>
      <c r="H63" s="22"/>
      <c r="I63" s="22"/>
      <c r="J63" s="22"/>
      <c r="K63" s="22"/>
      <c r="L63" s="22"/>
      <c r="M63" s="24"/>
    </row>
    <row r="64" spans="1:13" ht="39" customHeight="1" hidden="1" thickBot="1">
      <c r="A64" s="467"/>
      <c r="B64" s="467"/>
      <c r="C64" s="439"/>
      <c r="D64" s="41"/>
      <c r="E64" s="22"/>
      <c r="F64" s="22"/>
      <c r="G64" s="22"/>
      <c r="H64" s="22"/>
      <c r="I64" s="22"/>
      <c r="J64" s="22"/>
      <c r="K64" s="22"/>
      <c r="L64" s="22"/>
      <c r="M64" s="24"/>
    </row>
    <row r="65" spans="1:13" ht="39.75" customHeight="1" hidden="1" thickBot="1">
      <c r="A65" s="467"/>
      <c r="B65" s="467"/>
      <c r="C65" s="439"/>
      <c r="D65" s="41"/>
      <c r="E65" s="22"/>
      <c r="F65" s="22"/>
      <c r="G65" s="22"/>
      <c r="H65" s="22"/>
      <c r="I65" s="22"/>
      <c r="J65" s="22"/>
      <c r="K65" s="22"/>
      <c r="L65" s="22"/>
      <c r="M65" s="24"/>
    </row>
    <row r="66" spans="1:13" ht="39.75" customHeight="1" hidden="1" thickBot="1">
      <c r="A66" s="467"/>
      <c r="B66" s="467"/>
      <c r="C66" s="439"/>
      <c r="D66" s="41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35.25" hidden="1">
      <c r="A67" s="467"/>
      <c r="B67" s="467"/>
      <c r="C67" s="439"/>
      <c r="D67" s="41"/>
      <c r="E67" s="22"/>
      <c r="F67" s="22"/>
      <c r="G67" s="22"/>
      <c r="H67" s="22"/>
      <c r="I67" s="22"/>
      <c r="J67" s="22"/>
      <c r="K67" s="22"/>
      <c r="L67" s="22"/>
      <c r="M67" s="24"/>
    </row>
    <row r="68" spans="1:13" ht="35.25" hidden="1">
      <c r="A68" s="62"/>
      <c r="B68" s="62"/>
      <c r="C68" s="36"/>
      <c r="D68" s="41"/>
      <c r="E68" s="22"/>
      <c r="F68" s="22"/>
      <c r="G68" s="22">
        <f>SUM(G62:G67)</f>
        <v>0</v>
      </c>
      <c r="H68" s="22">
        <f aca="true" t="shared" si="1" ref="H68:M68">SUM(H62:H67)</f>
        <v>0</v>
      </c>
      <c r="I68" s="22">
        <f t="shared" si="1"/>
        <v>0</v>
      </c>
      <c r="J68" s="22">
        <f t="shared" si="1"/>
        <v>0</v>
      </c>
      <c r="K68" s="22">
        <f t="shared" si="1"/>
        <v>0</v>
      </c>
      <c r="L68" s="22"/>
      <c r="M68" s="22">
        <f t="shared" si="1"/>
        <v>0</v>
      </c>
    </row>
    <row r="69" spans="1:13" ht="34.5" hidden="1">
      <c r="A69" s="486"/>
      <c r="B69" s="486"/>
      <c r="C69" s="486"/>
      <c r="D69" s="486"/>
      <c r="E69" s="486"/>
      <c r="F69" s="486"/>
      <c r="G69" s="486"/>
      <c r="H69" s="486"/>
      <c r="I69" s="486"/>
      <c r="J69" s="486"/>
      <c r="K69" s="486"/>
      <c r="L69" s="486"/>
      <c r="M69" s="486"/>
    </row>
    <row r="70" spans="1:13" ht="39.75" customHeight="1">
      <c r="A70" s="435" t="s">
        <v>30</v>
      </c>
      <c r="B70" s="435"/>
      <c r="C70" s="435"/>
      <c r="D70" s="435"/>
      <c r="E70" s="435"/>
      <c r="F70" s="435"/>
      <c r="G70" s="278">
        <f>G56+G60+G61</f>
        <v>22.98</v>
      </c>
      <c r="H70" s="421">
        <f>H56+H60+H61</f>
        <v>27.98</v>
      </c>
      <c r="I70" s="421">
        <f>I56+I60+I61</f>
        <v>28.8</v>
      </c>
      <c r="J70" s="421">
        <f>J56+J60+J61</f>
        <v>2.79</v>
      </c>
      <c r="K70" s="421">
        <f>K56+K60+K61</f>
        <v>449.37</v>
      </c>
      <c r="L70" s="278"/>
      <c r="M70" s="279">
        <f>M56+M60+M61</f>
        <v>52.1999182</v>
      </c>
    </row>
    <row r="71" spans="1:13" ht="39.75" customHeight="1">
      <c r="A71" s="432" t="s">
        <v>31</v>
      </c>
      <c r="B71" s="432"/>
      <c r="C71" s="432"/>
      <c r="D71" s="432"/>
      <c r="E71" s="432"/>
      <c r="F71" s="432"/>
      <c r="G71" s="288">
        <f>G17+G46+G70+G21</f>
        <v>67.62</v>
      </c>
      <c r="H71" s="288">
        <f>H17+H46+H70+H21</f>
        <v>57.686</v>
      </c>
      <c r="I71" s="288">
        <f>I17+I46+I70+I21</f>
        <v>157.98000000000002</v>
      </c>
      <c r="J71" s="288">
        <f>J17+J46+J70+J21</f>
        <v>53.96</v>
      </c>
      <c r="K71" s="288">
        <f>K17+K46+K70+K21</f>
        <v>1387.01</v>
      </c>
      <c r="L71" s="288"/>
      <c r="M71" s="281">
        <f>M17+M21+M46+M70</f>
        <v>142.20623819999997</v>
      </c>
    </row>
    <row r="72" spans="1:13" ht="26.25">
      <c r="A72" s="30"/>
      <c r="B72" s="30"/>
      <c r="C72" s="30"/>
      <c r="D72" s="50"/>
      <c r="E72" s="31"/>
      <c r="F72" s="31"/>
      <c r="G72" s="31"/>
      <c r="H72" s="31"/>
      <c r="I72" s="31"/>
      <c r="J72" s="31"/>
      <c r="K72" s="31"/>
      <c r="L72" s="31"/>
      <c r="M72" s="50"/>
    </row>
    <row r="73" spans="1:12" ht="26.25">
      <c r="A73" s="30"/>
      <c r="B73" s="30"/>
      <c r="C73" s="30"/>
      <c r="D73" s="50"/>
      <c r="E73" s="31"/>
      <c r="F73" s="31"/>
      <c r="G73" s="31"/>
      <c r="H73" s="31"/>
      <c r="I73" s="31"/>
      <c r="J73" s="31"/>
      <c r="K73" s="31"/>
      <c r="L73" s="31"/>
    </row>
    <row r="74" spans="1:12" ht="26.25">
      <c r="A74" s="30"/>
      <c r="B74" s="30" t="s">
        <v>32</v>
      </c>
      <c r="C74" s="30"/>
      <c r="D74" s="50"/>
      <c r="E74" s="31"/>
      <c r="F74" s="31"/>
      <c r="G74" s="31"/>
      <c r="H74" s="31"/>
      <c r="I74" s="31"/>
      <c r="J74" s="31"/>
      <c r="K74" s="31"/>
      <c r="L74" s="31"/>
    </row>
    <row r="75" spans="1:12" ht="26.25">
      <c r="A75" s="30"/>
      <c r="B75" s="30"/>
      <c r="C75" s="30"/>
      <c r="D75" s="50"/>
      <c r="E75" s="31"/>
      <c r="F75" s="31"/>
      <c r="G75" s="31"/>
      <c r="H75" s="31"/>
      <c r="I75" s="31"/>
      <c r="J75" s="31"/>
      <c r="K75" s="31"/>
      <c r="L75" s="31"/>
    </row>
    <row r="76" spans="1:12" ht="26.25">
      <c r="A76" s="30"/>
      <c r="B76" s="30"/>
      <c r="C76" s="30"/>
      <c r="D76" s="50"/>
      <c r="E76" s="31"/>
      <c r="F76" s="31"/>
      <c r="G76" s="31"/>
      <c r="H76" s="31"/>
      <c r="I76" s="31"/>
      <c r="J76" s="31"/>
      <c r="K76" s="31"/>
      <c r="L76" s="31"/>
    </row>
    <row r="77" spans="1:12" ht="26.25">
      <c r="A77" s="30"/>
      <c r="B77" s="30"/>
      <c r="C77" s="30"/>
      <c r="D77" s="50"/>
      <c r="E77" s="31"/>
      <c r="F77" s="31"/>
      <c r="G77" s="31"/>
      <c r="H77" s="31"/>
      <c r="I77" s="31"/>
      <c r="J77" s="31"/>
      <c r="K77" s="31"/>
      <c r="L77" s="31"/>
    </row>
    <row r="78" spans="1:12" ht="26.25">
      <c r="A78" s="30"/>
      <c r="B78" s="30"/>
      <c r="C78" s="30"/>
      <c r="D78" s="50"/>
      <c r="E78" s="31"/>
      <c r="F78" s="31"/>
      <c r="G78" s="31"/>
      <c r="H78" s="31"/>
      <c r="I78" s="31"/>
      <c r="J78" s="31"/>
      <c r="K78" s="31"/>
      <c r="L78" s="31"/>
    </row>
    <row r="79" spans="1:12" ht="26.25">
      <c r="A79" s="30"/>
      <c r="B79" s="30"/>
      <c r="C79" s="30"/>
      <c r="D79" s="50"/>
      <c r="E79" s="31"/>
      <c r="F79" s="31"/>
      <c r="G79" s="31"/>
      <c r="H79" s="31"/>
      <c r="I79" s="31"/>
      <c r="J79" s="31"/>
      <c r="K79" s="31"/>
      <c r="L79" s="31"/>
    </row>
    <row r="80" spans="1:12" ht="26.25">
      <c r="A80" s="30"/>
      <c r="B80" s="30"/>
      <c r="C80" s="30"/>
      <c r="D80" s="50"/>
      <c r="E80" s="31"/>
      <c r="F80" s="31"/>
      <c r="G80" s="31"/>
      <c r="H80" s="31"/>
      <c r="I80" s="31"/>
      <c r="J80" s="31"/>
      <c r="K80" s="31"/>
      <c r="L80" s="31"/>
    </row>
    <row r="81" spans="1:12" ht="26.25">
      <c r="A81" s="30"/>
      <c r="B81" s="30"/>
      <c r="C81" s="30"/>
      <c r="D81" s="50"/>
      <c r="E81" s="31"/>
      <c r="F81" s="31"/>
      <c r="G81" s="31"/>
      <c r="H81" s="31"/>
      <c r="I81" s="31"/>
      <c r="J81" s="31"/>
      <c r="K81" s="31"/>
      <c r="L81" s="31"/>
    </row>
    <row r="82" spans="1:12" ht="26.25">
      <c r="A82" s="30"/>
      <c r="B82" s="30"/>
      <c r="C82" s="30"/>
      <c r="D82" s="50"/>
      <c r="E82" s="31"/>
      <c r="F82" s="31"/>
      <c r="G82" s="31"/>
      <c r="H82" s="31"/>
      <c r="I82" s="31"/>
      <c r="J82" s="31"/>
      <c r="K82" s="31"/>
      <c r="L82" s="31"/>
    </row>
    <row r="83" spans="1:12" ht="26.25">
      <c r="A83" s="30"/>
      <c r="B83" s="30"/>
      <c r="C83" s="30"/>
      <c r="D83" s="50"/>
      <c r="E83" s="31"/>
      <c r="F83" s="31"/>
      <c r="G83" s="31"/>
      <c r="H83" s="31"/>
      <c r="I83" s="31"/>
      <c r="J83" s="31"/>
      <c r="K83" s="31"/>
      <c r="L83" s="31"/>
    </row>
    <row r="84" spans="1:12" ht="26.25">
      <c r="A84" s="30"/>
      <c r="B84" s="30"/>
      <c r="C84" s="30"/>
      <c r="D84" s="50"/>
      <c r="E84" s="31"/>
      <c r="F84" s="31"/>
      <c r="G84" s="31"/>
      <c r="H84" s="31"/>
      <c r="I84" s="31"/>
      <c r="J84" s="31"/>
      <c r="K84" s="31"/>
      <c r="L84" s="31"/>
    </row>
    <row r="85" spans="1:12" ht="26.25">
      <c r="A85" s="30"/>
      <c r="B85" s="30"/>
      <c r="C85" s="30"/>
      <c r="D85" s="50"/>
      <c r="E85" s="31"/>
      <c r="F85" s="31"/>
      <c r="G85" s="31"/>
      <c r="H85" s="31"/>
      <c r="I85" s="31"/>
      <c r="J85" s="31"/>
      <c r="K85" s="31"/>
      <c r="L85" s="31"/>
    </row>
    <row r="86" spans="1:12" ht="26.25">
      <c r="A86" s="30"/>
      <c r="B86" s="30"/>
      <c r="C86" s="30"/>
      <c r="D86" s="50"/>
      <c r="E86" s="31"/>
      <c r="F86" s="31"/>
      <c r="G86" s="31"/>
      <c r="H86" s="31"/>
      <c r="I86" s="31"/>
      <c r="J86" s="31"/>
      <c r="K86" s="31"/>
      <c r="L86" s="31"/>
    </row>
    <row r="87" spans="1:12" ht="26.25">
      <c r="A87" s="30"/>
      <c r="B87" s="30"/>
      <c r="C87" s="30"/>
      <c r="D87" s="50"/>
      <c r="E87" s="31"/>
      <c r="F87" s="31"/>
      <c r="G87" s="31"/>
      <c r="H87" s="31"/>
      <c r="I87" s="31"/>
      <c r="J87" s="31"/>
      <c r="K87" s="31"/>
      <c r="L87" s="31"/>
    </row>
    <row r="88" spans="1:12" ht="26.25">
      <c r="A88" s="30"/>
      <c r="B88" s="30"/>
      <c r="C88" s="30"/>
      <c r="D88" s="50"/>
      <c r="E88" s="31"/>
      <c r="F88" s="31"/>
      <c r="G88" s="31"/>
      <c r="H88" s="31"/>
      <c r="I88" s="31"/>
      <c r="J88" s="31"/>
      <c r="K88" s="31"/>
      <c r="L88" s="31"/>
    </row>
    <row r="89" spans="1:12" ht="26.25">
      <c r="A89" s="30"/>
      <c r="B89" s="30"/>
      <c r="C89" s="30"/>
      <c r="D89" s="50"/>
      <c r="E89" s="31"/>
      <c r="F89" s="31"/>
      <c r="G89" s="31"/>
      <c r="H89" s="31"/>
      <c r="I89" s="31"/>
      <c r="J89" s="31"/>
      <c r="K89" s="31"/>
      <c r="L89" s="31"/>
    </row>
    <row r="132" ht="23.25">
      <c r="F132" s="65" t="s">
        <v>48</v>
      </c>
    </row>
  </sheetData>
  <sheetProtection/>
  <mergeCells count="41">
    <mergeCell ref="C41:C43"/>
    <mergeCell ref="A40:F40"/>
    <mergeCell ref="C29:C39"/>
    <mergeCell ref="A41:A43"/>
    <mergeCell ref="B41:B43"/>
    <mergeCell ref="A69:M69"/>
    <mergeCell ref="A62:A67"/>
    <mergeCell ref="B62:B67"/>
    <mergeCell ref="C48:C55"/>
    <mergeCell ref="A44:H44"/>
    <mergeCell ref="A47:M47"/>
    <mergeCell ref="A71:F71"/>
    <mergeCell ref="A48:A55"/>
    <mergeCell ref="B48:B55"/>
    <mergeCell ref="A46:F46"/>
    <mergeCell ref="A56:F56"/>
    <mergeCell ref="A70:F70"/>
    <mergeCell ref="C62:C67"/>
    <mergeCell ref="A60:F60"/>
    <mergeCell ref="A13:A15"/>
    <mergeCell ref="A16:F16"/>
    <mergeCell ref="C13:C15"/>
    <mergeCell ref="B13:B15"/>
    <mergeCell ref="A21:F21"/>
    <mergeCell ref="A18:M18"/>
    <mergeCell ref="A17:F17"/>
    <mergeCell ref="A4:K4"/>
    <mergeCell ref="A8:F8"/>
    <mergeCell ref="A12:F12"/>
    <mergeCell ref="A5:A7"/>
    <mergeCell ref="B5:B7"/>
    <mergeCell ref="A9:A11"/>
    <mergeCell ref="B9:B11"/>
    <mergeCell ref="C5:C7"/>
    <mergeCell ref="A28:F28"/>
    <mergeCell ref="A29:A39"/>
    <mergeCell ref="A22:M22"/>
    <mergeCell ref="A23:A27"/>
    <mergeCell ref="C23:C27"/>
    <mergeCell ref="B23:B27"/>
    <mergeCell ref="B29:B39"/>
  </mergeCells>
  <printOptions/>
  <pageMargins left="0.7" right="0.45" top="0.45" bottom="0.75" header="0.3" footer="0.3"/>
  <pageSetup horizontalDpi="600" verticalDpi="600" orientation="portrait" paperSize="9" scale="24" r:id="rId1"/>
  <rowBreaks count="1" manualBreakCount="1"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35"/>
  <sheetViews>
    <sheetView view="pageBreakPreview" zoomScale="37" zoomScaleNormal="35" zoomScaleSheetLayoutView="37" zoomScalePageLayoutView="0" workbookViewId="0" topLeftCell="A13">
      <selection activeCell="G22" sqref="G22"/>
    </sheetView>
  </sheetViews>
  <sheetFormatPr defaultColWidth="9.140625" defaultRowHeight="15"/>
  <cols>
    <col min="1" max="1" width="56.7109375" style="57" customWidth="1"/>
    <col min="2" max="2" width="28.28125" style="57" customWidth="1"/>
    <col min="3" max="3" width="24.28125" style="57" customWidth="1"/>
    <col min="4" max="4" width="56.7109375" style="28" customWidth="1"/>
    <col min="5" max="10" width="20.7109375" style="24" customWidth="1"/>
    <col min="11" max="12" width="29.28125" style="24" customWidth="1"/>
    <col min="13" max="13" width="24.28125" style="28" customWidth="1"/>
  </cols>
  <sheetData>
    <row r="1" spans="1:13" ht="35.25">
      <c r="A1" s="73"/>
      <c r="B1" s="73"/>
      <c r="C1" s="73"/>
      <c r="D1" s="139"/>
      <c r="E1" s="150"/>
      <c r="F1" s="150"/>
      <c r="G1" s="150"/>
      <c r="H1" s="150"/>
      <c r="I1" s="150"/>
      <c r="J1" s="150"/>
      <c r="K1" s="150"/>
      <c r="L1" s="150"/>
      <c r="M1" s="139"/>
    </row>
    <row r="2" spans="1:13" ht="35.25">
      <c r="A2" s="73"/>
      <c r="B2" s="73"/>
      <c r="C2" s="73"/>
      <c r="D2" s="73" t="s">
        <v>159</v>
      </c>
      <c r="E2" s="64"/>
      <c r="F2" s="64"/>
      <c r="G2" s="64"/>
      <c r="H2" s="64"/>
      <c r="I2" s="64"/>
      <c r="J2" s="64"/>
      <c r="K2" s="71" t="s">
        <v>338</v>
      </c>
      <c r="L2" s="71"/>
      <c r="M2" s="139"/>
    </row>
    <row r="3" spans="1:13" ht="35.25">
      <c r="A3" s="73"/>
      <c r="B3" s="73"/>
      <c r="C3" s="73"/>
      <c r="D3" s="64" t="s">
        <v>151</v>
      </c>
      <c r="E3" s="64"/>
      <c r="F3" s="64"/>
      <c r="G3" s="64"/>
      <c r="H3" s="64"/>
      <c r="I3" s="64"/>
      <c r="J3" s="64"/>
      <c r="K3" s="64"/>
      <c r="L3" s="64"/>
      <c r="M3" s="154"/>
    </row>
    <row r="4" spans="1:13" ht="73.5" customHeight="1">
      <c r="A4" s="46" t="s">
        <v>0</v>
      </c>
      <c r="B4" s="46" t="s">
        <v>1</v>
      </c>
      <c r="C4" s="140" t="s">
        <v>236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235</v>
      </c>
      <c r="K4" s="36" t="s">
        <v>8</v>
      </c>
      <c r="L4" s="36" t="s">
        <v>220</v>
      </c>
      <c r="M4" s="129" t="s">
        <v>221</v>
      </c>
    </row>
    <row r="5" spans="1:12" ht="39.75" customHeight="1">
      <c r="A5" s="451" t="s">
        <v>9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27"/>
    </row>
    <row r="6" spans="1:13" ht="39.75" customHeight="1">
      <c r="A6" s="489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1"/>
    </row>
    <row r="7" spans="1:13" ht="39.75" customHeight="1">
      <c r="A7" s="440" t="s">
        <v>253</v>
      </c>
      <c r="B7" s="439">
        <v>150</v>
      </c>
      <c r="C7" s="439">
        <v>24</v>
      </c>
      <c r="D7" s="37" t="s">
        <v>241</v>
      </c>
      <c r="E7" s="22">
        <v>40</v>
      </c>
      <c r="F7" s="22">
        <v>40</v>
      </c>
      <c r="G7" s="22">
        <v>4.2</v>
      </c>
      <c r="H7" s="22">
        <v>0.92</v>
      </c>
      <c r="I7" s="22">
        <v>25.44</v>
      </c>
      <c r="J7" s="22"/>
      <c r="K7" s="22">
        <v>130</v>
      </c>
      <c r="L7" s="24">
        <v>67.1</v>
      </c>
      <c r="M7" s="152">
        <f>L7*E7/1000</f>
        <v>2.684</v>
      </c>
    </row>
    <row r="8" spans="1:13" ht="39.75" customHeight="1">
      <c r="A8" s="456"/>
      <c r="B8" s="456"/>
      <c r="C8" s="439"/>
      <c r="D8" s="37" t="s">
        <v>23</v>
      </c>
      <c r="E8" s="23">
        <v>50</v>
      </c>
      <c r="F8" s="23">
        <v>50</v>
      </c>
      <c r="G8" s="23">
        <v>1.4</v>
      </c>
      <c r="H8" s="23">
        <v>1.6</v>
      </c>
      <c r="I8" s="23">
        <v>2.35</v>
      </c>
      <c r="J8" s="23"/>
      <c r="K8" s="23">
        <v>29.5</v>
      </c>
      <c r="L8" s="23">
        <v>40.7</v>
      </c>
      <c r="M8" s="152">
        <f>L8*E8/1000</f>
        <v>2.035</v>
      </c>
    </row>
    <row r="9" spans="1:13" ht="39.75" customHeight="1">
      <c r="A9" s="456"/>
      <c r="B9" s="456"/>
      <c r="C9" s="439"/>
      <c r="D9" s="37" t="s">
        <v>11</v>
      </c>
      <c r="E9" s="22">
        <v>3</v>
      </c>
      <c r="F9" s="22">
        <v>3</v>
      </c>
      <c r="G9" s="22">
        <v>0.01</v>
      </c>
      <c r="H9" s="22">
        <v>2.35</v>
      </c>
      <c r="I9" s="22">
        <v>0.01</v>
      </c>
      <c r="J9" s="22"/>
      <c r="K9" s="22">
        <v>22.02</v>
      </c>
      <c r="L9" s="22">
        <v>429</v>
      </c>
      <c r="M9" s="152">
        <f>L9*E9/1000</f>
        <v>1.287</v>
      </c>
    </row>
    <row r="10" spans="1:13" ht="39.75" customHeight="1">
      <c r="A10" s="433"/>
      <c r="B10" s="433"/>
      <c r="C10" s="433"/>
      <c r="D10" s="433"/>
      <c r="E10" s="433"/>
      <c r="F10" s="433"/>
      <c r="G10" s="27">
        <f>SUM(G7:G9)</f>
        <v>5.609999999999999</v>
      </c>
      <c r="H10" s="27">
        <f>SUM(H7:H9)</f>
        <v>4.87</v>
      </c>
      <c r="I10" s="27">
        <f>SUM(I7:I9)</f>
        <v>27.800000000000004</v>
      </c>
      <c r="J10" s="27">
        <f>SUM(J7:J9)</f>
        <v>0</v>
      </c>
      <c r="K10" s="27">
        <f>SUM(K7:K9)</f>
        <v>181.52</v>
      </c>
      <c r="L10" s="27"/>
      <c r="M10" s="149">
        <f>SUM(M7:M9)</f>
        <v>6.006</v>
      </c>
    </row>
    <row r="11" spans="1:13" ht="39.75" customHeight="1">
      <c r="A11" s="440" t="s">
        <v>204</v>
      </c>
      <c r="B11" s="452" t="s">
        <v>244</v>
      </c>
      <c r="C11" s="452"/>
      <c r="D11" s="37" t="s">
        <v>45</v>
      </c>
      <c r="E11" s="22">
        <v>35</v>
      </c>
      <c r="F11" s="22">
        <v>35</v>
      </c>
      <c r="G11" s="22">
        <v>2.49</v>
      </c>
      <c r="H11" s="22">
        <v>0.39</v>
      </c>
      <c r="I11" s="22">
        <v>16.24</v>
      </c>
      <c r="J11" s="22"/>
      <c r="K11" s="22">
        <v>80.15</v>
      </c>
      <c r="L11" s="22">
        <v>60.18</v>
      </c>
      <c r="M11" s="152">
        <f>L11*E11/1000</f>
        <v>2.1063</v>
      </c>
    </row>
    <row r="12" spans="1:13" ht="39.75" customHeight="1">
      <c r="A12" s="456"/>
      <c r="B12" s="451"/>
      <c r="C12" s="452"/>
      <c r="D12" s="37" t="s">
        <v>203</v>
      </c>
      <c r="E12" s="61">
        <v>10</v>
      </c>
      <c r="F12" s="23">
        <v>10</v>
      </c>
      <c r="G12" s="23">
        <v>2.6</v>
      </c>
      <c r="H12" s="23">
        <v>2.58</v>
      </c>
      <c r="I12" s="23"/>
      <c r="J12" s="23">
        <v>0.26</v>
      </c>
      <c r="K12" s="23">
        <v>33.8</v>
      </c>
      <c r="L12" s="22">
        <v>418</v>
      </c>
      <c r="M12" s="152">
        <f>L12*E12/1000</f>
        <v>4.18</v>
      </c>
    </row>
    <row r="13" spans="1:13" ht="39.75" customHeight="1">
      <c r="A13" s="456"/>
      <c r="B13" s="451"/>
      <c r="C13" s="452"/>
      <c r="D13" s="37" t="s">
        <v>97</v>
      </c>
      <c r="E13" s="22">
        <v>8</v>
      </c>
      <c r="F13" s="22">
        <v>8</v>
      </c>
      <c r="G13" s="22">
        <v>0.03</v>
      </c>
      <c r="H13" s="22">
        <v>6.28</v>
      </c>
      <c r="I13" s="22">
        <v>0.04</v>
      </c>
      <c r="J13" s="22"/>
      <c r="K13" s="22">
        <v>58.72</v>
      </c>
      <c r="L13" s="23">
        <v>429</v>
      </c>
      <c r="M13" s="152">
        <f>L13*E13/1000</f>
        <v>3.432</v>
      </c>
    </row>
    <row r="14" spans="1:13" ht="39.75" customHeight="1">
      <c r="A14" s="433"/>
      <c r="B14" s="433"/>
      <c r="C14" s="433"/>
      <c r="D14" s="433"/>
      <c r="E14" s="433"/>
      <c r="F14" s="433"/>
      <c r="G14" s="27">
        <f>SUM(G11:G13)</f>
        <v>5.12</v>
      </c>
      <c r="H14" s="27">
        <f>SUM(H11:H13)</f>
        <v>9.25</v>
      </c>
      <c r="I14" s="27">
        <f>SUM(I11:I13)</f>
        <v>16.279999999999998</v>
      </c>
      <c r="J14" s="27">
        <f>SUM(J11:J13)</f>
        <v>0.26</v>
      </c>
      <c r="K14" s="27">
        <f>SUM(K11:K13)</f>
        <v>172.67000000000002</v>
      </c>
      <c r="L14" s="27"/>
      <c r="M14" s="149">
        <f>SUM(M11:M13)</f>
        <v>9.7183</v>
      </c>
    </row>
    <row r="15" spans="1:13" ht="39.75" customHeight="1">
      <c r="A15" s="436" t="s">
        <v>226</v>
      </c>
      <c r="B15" s="439">
        <v>200</v>
      </c>
      <c r="C15" s="439">
        <v>16</v>
      </c>
      <c r="D15" s="41" t="s">
        <v>227</v>
      </c>
      <c r="E15" s="23">
        <v>1</v>
      </c>
      <c r="F15" s="23">
        <v>1</v>
      </c>
      <c r="G15" s="23">
        <v>0.06</v>
      </c>
      <c r="H15" s="23"/>
      <c r="I15" s="23">
        <v>0.9</v>
      </c>
      <c r="J15" s="23"/>
      <c r="K15" s="23">
        <v>4.12</v>
      </c>
      <c r="L15" s="23">
        <v>1100</v>
      </c>
      <c r="M15" s="152">
        <f>L15*E15/1000</f>
        <v>1.1</v>
      </c>
    </row>
    <row r="16" spans="1:13" ht="39.75" customHeight="1">
      <c r="A16" s="436"/>
      <c r="B16" s="439"/>
      <c r="C16" s="439"/>
      <c r="D16" s="41" t="s">
        <v>23</v>
      </c>
      <c r="E16" s="23">
        <v>100</v>
      </c>
      <c r="F16" s="23">
        <v>100</v>
      </c>
      <c r="G16" s="23">
        <v>2.8</v>
      </c>
      <c r="H16" s="23">
        <v>3.2</v>
      </c>
      <c r="I16" s="23">
        <v>4.7</v>
      </c>
      <c r="J16" s="23">
        <v>1.3</v>
      </c>
      <c r="K16" s="23">
        <v>59</v>
      </c>
      <c r="L16" s="23">
        <v>40.7</v>
      </c>
      <c r="M16" s="152">
        <f>L16*E16/1000</f>
        <v>4.07</v>
      </c>
    </row>
    <row r="17" spans="1:13" ht="39.75" customHeight="1">
      <c r="A17" s="436"/>
      <c r="B17" s="439"/>
      <c r="C17" s="439"/>
      <c r="D17" s="41" t="s">
        <v>13</v>
      </c>
      <c r="E17" s="22">
        <v>10</v>
      </c>
      <c r="F17" s="22">
        <v>10</v>
      </c>
      <c r="G17" s="22"/>
      <c r="H17" s="22"/>
      <c r="I17" s="22">
        <v>9.5</v>
      </c>
      <c r="J17" s="22"/>
      <c r="K17" s="22">
        <v>39</v>
      </c>
      <c r="L17" s="23">
        <v>47.95</v>
      </c>
      <c r="M17" s="152">
        <f>L17*E17/1000</f>
        <v>0.4795</v>
      </c>
    </row>
    <row r="18" spans="1:13" ht="39.75" customHeight="1">
      <c r="A18" s="433"/>
      <c r="B18" s="433"/>
      <c r="C18" s="433"/>
      <c r="D18" s="433"/>
      <c r="E18" s="433"/>
      <c r="F18" s="433"/>
      <c r="G18" s="27">
        <f>SUM(G15:G17)</f>
        <v>2.86</v>
      </c>
      <c r="H18" s="27">
        <f>SUM(H15:H17)</f>
        <v>3.2</v>
      </c>
      <c r="I18" s="27">
        <f>SUM(I15:I17)</f>
        <v>15.100000000000001</v>
      </c>
      <c r="J18" s="27">
        <f>SUM(J15:J17)</f>
        <v>1.3</v>
      </c>
      <c r="K18" s="27">
        <f>SUM(K15:K17)</f>
        <v>102.12</v>
      </c>
      <c r="L18" s="27"/>
      <c r="M18" s="149">
        <f>SUM(M15:M17)</f>
        <v>5.6495</v>
      </c>
    </row>
    <row r="19" spans="1:13" ht="39.75" customHeight="1">
      <c r="A19" s="435" t="s">
        <v>29</v>
      </c>
      <c r="B19" s="435"/>
      <c r="C19" s="435"/>
      <c r="D19" s="435"/>
      <c r="E19" s="435"/>
      <c r="F19" s="435"/>
      <c r="G19" s="278">
        <f>G10+G14+G18</f>
        <v>13.59</v>
      </c>
      <c r="H19" s="354">
        <f>H10+H14+H18</f>
        <v>17.32</v>
      </c>
      <c r="I19" s="354">
        <f>I10+I14+I18</f>
        <v>59.18</v>
      </c>
      <c r="J19" s="354">
        <f>J10+J14+J18</f>
        <v>1.56</v>
      </c>
      <c r="K19" s="354">
        <f>K10+K14+K18</f>
        <v>456.31000000000006</v>
      </c>
      <c r="L19" s="278"/>
      <c r="M19" s="292">
        <f>M10+M14+M18</f>
        <v>21.3738</v>
      </c>
    </row>
    <row r="20" spans="1:13" ht="39.75" customHeight="1">
      <c r="A20" s="461" t="s">
        <v>14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3"/>
    </row>
    <row r="21" spans="1:13" ht="39.75" customHeight="1">
      <c r="A21" s="57" t="s">
        <v>44</v>
      </c>
      <c r="B21" s="127">
        <v>200</v>
      </c>
      <c r="C21" s="127"/>
      <c r="D21" s="28" t="s">
        <v>15</v>
      </c>
      <c r="E21" s="24">
        <v>200</v>
      </c>
      <c r="F21" s="24">
        <v>200</v>
      </c>
      <c r="I21" s="58">
        <v>14</v>
      </c>
      <c r="J21" s="58">
        <v>4</v>
      </c>
      <c r="K21" s="59">
        <v>56</v>
      </c>
      <c r="L21" s="136">
        <v>69.12</v>
      </c>
      <c r="M21" s="152">
        <f>L21*E21/1000</f>
        <v>13.824</v>
      </c>
    </row>
    <row r="22" spans="1:13" ht="39.75" customHeight="1">
      <c r="A22" s="57" t="s">
        <v>10</v>
      </c>
      <c r="B22" s="127">
        <v>102</v>
      </c>
      <c r="C22" s="127"/>
      <c r="D22" s="28" t="s">
        <v>347</v>
      </c>
      <c r="E22" s="24">
        <v>102</v>
      </c>
      <c r="F22" s="24">
        <v>71</v>
      </c>
      <c r="G22" s="24">
        <v>1.35</v>
      </c>
      <c r="H22" s="24">
        <v>0.063</v>
      </c>
      <c r="I22" s="24">
        <v>11.7</v>
      </c>
      <c r="J22" s="24">
        <v>6.3</v>
      </c>
      <c r="K22" s="24">
        <v>56.07</v>
      </c>
      <c r="L22" s="24">
        <v>110</v>
      </c>
      <c r="M22" s="152">
        <f>E22*L22/1000</f>
        <v>11.22</v>
      </c>
    </row>
    <row r="23" spans="1:13" ht="39.75" customHeight="1">
      <c r="A23" s="448" t="s">
        <v>300</v>
      </c>
      <c r="B23" s="449"/>
      <c r="C23" s="449"/>
      <c r="D23" s="449"/>
      <c r="E23" s="449"/>
      <c r="F23" s="450"/>
      <c r="G23" s="282">
        <f>SUM(G21:G22)</f>
        <v>1.35</v>
      </c>
      <c r="H23" s="282">
        <f>SUM(H21:H22)</f>
        <v>0.063</v>
      </c>
      <c r="I23" s="282">
        <f>SUM(I21:I22)</f>
        <v>25.7</v>
      </c>
      <c r="J23" s="282">
        <f>SUM(J21:J22)</f>
        <v>10.3</v>
      </c>
      <c r="K23" s="282">
        <f>SUM(K21:K22)</f>
        <v>112.07</v>
      </c>
      <c r="L23" s="282"/>
      <c r="M23" s="293">
        <f>M21+M22</f>
        <v>25.044</v>
      </c>
    </row>
    <row r="24" spans="1:13" ht="39.75" customHeight="1">
      <c r="A24" s="461" t="s">
        <v>16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3"/>
    </row>
    <row r="25" spans="1:13" ht="39.75" customHeight="1">
      <c r="A25" s="440" t="s">
        <v>130</v>
      </c>
      <c r="B25" s="487">
        <v>200</v>
      </c>
      <c r="C25" s="439">
        <v>10</v>
      </c>
      <c r="D25" s="49" t="s">
        <v>105</v>
      </c>
      <c r="E25" s="23">
        <v>12</v>
      </c>
      <c r="F25" s="23">
        <v>12</v>
      </c>
      <c r="G25" s="23">
        <v>2.42</v>
      </c>
      <c r="H25" s="23">
        <v>0.12</v>
      </c>
      <c r="I25" s="23"/>
      <c r="J25" s="23"/>
      <c r="K25" s="23">
        <v>12.72</v>
      </c>
      <c r="L25" s="24">
        <v>429</v>
      </c>
      <c r="M25" s="152">
        <f aca="true" t="shared" si="0" ref="M25:M30">L25*E25/1000</f>
        <v>5.148</v>
      </c>
    </row>
    <row r="26" spans="1:13" ht="39.75" customHeight="1">
      <c r="A26" s="434"/>
      <c r="B26" s="488"/>
      <c r="C26" s="439"/>
      <c r="D26" s="37" t="s">
        <v>100</v>
      </c>
      <c r="E26" s="22">
        <v>80</v>
      </c>
      <c r="F26" s="22">
        <v>56</v>
      </c>
      <c r="G26" s="22">
        <v>1.01</v>
      </c>
      <c r="H26" s="22">
        <v>0.22</v>
      </c>
      <c r="I26" s="22">
        <v>9.13</v>
      </c>
      <c r="J26" s="22">
        <v>12.86</v>
      </c>
      <c r="K26" s="22">
        <v>44.8</v>
      </c>
      <c r="L26" s="22">
        <v>17.6</v>
      </c>
      <c r="M26" s="152">
        <f t="shared" si="0"/>
        <v>1.408</v>
      </c>
    </row>
    <row r="27" spans="1:13" ht="39.75" customHeight="1">
      <c r="A27" s="434"/>
      <c r="B27" s="488"/>
      <c r="C27" s="439"/>
      <c r="D27" s="37" t="s">
        <v>112</v>
      </c>
      <c r="E27" s="23">
        <v>60</v>
      </c>
      <c r="F27" s="23">
        <v>48</v>
      </c>
      <c r="G27" s="23">
        <v>0.86</v>
      </c>
      <c r="H27" s="23">
        <v>0.04</v>
      </c>
      <c r="I27" s="23">
        <v>2.26</v>
      </c>
      <c r="J27" s="23">
        <v>8.64</v>
      </c>
      <c r="K27" s="23">
        <v>13</v>
      </c>
      <c r="L27" s="22">
        <v>16.5</v>
      </c>
      <c r="M27" s="152">
        <f t="shared" si="0"/>
        <v>0.99</v>
      </c>
    </row>
    <row r="28" spans="1:13" ht="39.75" customHeight="1">
      <c r="A28" s="434"/>
      <c r="B28" s="488"/>
      <c r="C28" s="439"/>
      <c r="D28" s="37" t="s">
        <v>103</v>
      </c>
      <c r="E28" s="22">
        <v>15</v>
      </c>
      <c r="F28" s="22">
        <v>12</v>
      </c>
      <c r="G28" s="22">
        <v>0.03</v>
      </c>
      <c r="H28" s="22"/>
      <c r="I28" s="22">
        <v>0.87</v>
      </c>
      <c r="J28" s="22">
        <v>0.6</v>
      </c>
      <c r="K28" s="22">
        <v>4.1</v>
      </c>
      <c r="L28" s="22">
        <v>22</v>
      </c>
      <c r="M28" s="152">
        <f t="shared" si="0"/>
        <v>0.33</v>
      </c>
    </row>
    <row r="29" spans="1:13" ht="39.75" customHeight="1">
      <c r="A29" s="434"/>
      <c r="B29" s="488"/>
      <c r="C29" s="439"/>
      <c r="D29" s="37" t="s">
        <v>104</v>
      </c>
      <c r="E29" s="22">
        <v>7</v>
      </c>
      <c r="F29" s="22">
        <v>6</v>
      </c>
      <c r="G29" s="22">
        <v>0.09</v>
      </c>
      <c r="H29" s="22"/>
      <c r="I29" s="22">
        <v>0.56</v>
      </c>
      <c r="J29" s="22">
        <v>0.46</v>
      </c>
      <c r="K29" s="22">
        <v>2.6</v>
      </c>
      <c r="L29" s="22">
        <v>26.4</v>
      </c>
      <c r="M29" s="152">
        <f t="shared" si="0"/>
        <v>0.1848</v>
      </c>
    </row>
    <row r="30" spans="1:13" ht="39.75" customHeight="1">
      <c r="A30" s="434"/>
      <c r="B30" s="488"/>
      <c r="C30" s="439"/>
      <c r="D30" s="37" t="s">
        <v>91</v>
      </c>
      <c r="E30" s="22">
        <v>2</v>
      </c>
      <c r="F30" s="22">
        <v>2</v>
      </c>
      <c r="G30" s="22"/>
      <c r="H30" s="22">
        <v>1.88</v>
      </c>
      <c r="I30" s="22"/>
      <c r="J30" s="22"/>
      <c r="K30" s="22">
        <v>17.46</v>
      </c>
      <c r="L30" s="22">
        <v>120</v>
      </c>
      <c r="M30" s="152">
        <f t="shared" si="0"/>
        <v>0.24</v>
      </c>
    </row>
    <row r="31" spans="1:13" ht="39.75" customHeight="1">
      <c r="A31" s="433"/>
      <c r="B31" s="433"/>
      <c r="C31" s="433"/>
      <c r="D31" s="433"/>
      <c r="E31" s="433"/>
      <c r="F31" s="433"/>
      <c r="G31" s="27">
        <f>SUM(G25:G30)</f>
        <v>4.41</v>
      </c>
      <c r="H31" s="27">
        <f>SUM(H25:H30)</f>
        <v>2.26</v>
      </c>
      <c r="I31" s="27">
        <f>SUM(I25:I30)</f>
        <v>12.82</v>
      </c>
      <c r="J31" s="27">
        <f>SUM(J25:J30)</f>
        <v>22.560000000000002</v>
      </c>
      <c r="K31" s="27">
        <f>SUM(K25:K30)</f>
        <v>94.67999999999998</v>
      </c>
      <c r="L31" s="27"/>
      <c r="M31" s="149">
        <f>SUM(M25:M30)</f>
        <v>8.300799999999999</v>
      </c>
    </row>
    <row r="32" spans="1:13" ht="39.75" customHeight="1">
      <c r="A32" s="483"/>
      <c r="B32" s="484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5"/>
    </row>
    <row r="33" spans="1:13" ht="0.75" customHeight="1">
      <c r="A33" s="440" t="s">
        <v>271</v>
      </c>
      <c r="B33" s="439" t="s">
        <v>219</v>
      </c>
      <c r="C33" s="439">
        <v>54.53</v>
      </c>
      <c r="D33" s="37"/>
      <c r="E33" s="22"/>
      <c r="F33" s="22"/>
      <c r="G33" s="22"/>
      <c r="H33" s="22"/>
      <c r="I33" s="22"/>
      <c r="J33" s="22"/>
      <c r="K33" s="22"/>
      <c r="L33" s="22"/>
      <c r="M33" s="152">
        <f aca="true" t="shared" si="1" ref="M33:M43">L33*E33/1000</f>
        <v>0</v>
      </c>
    </row>
    <row r="34" spans="1:13" ht="39.75" customHeight="1">
      <c r="A34" s="467"/>
      <c r="B34" s="467"/>
      <c r="C34" s="439"/>
      <c r="D34" s="37" t="s">
        <v>121</v>
      </c>
      <c r="E34" s="22">
        <v>130</v>
      </c>
      <c r="F34" s="22">
        <v>75</v>
      </c>
      <c r="G34" s="22">
        <v>27.3</v>
      </c>
      <c r="H34" s="22">
        <v>5.28</v>
      </c>
      <c r="I34" s="22"/>
      <c r="J34" s="22"/>
      <c r="K34" s="22">
        <v>110.8</v>
      </c>
      <c r="L34" s="131">
        <v>328.9</v>
      </c>
      <c r="M34" s="152">
        <f t="shared" si="1"/>
        <v>42.757</v>
      </c>
    </row>
    <row r="35" spans="1:13" ht="39.75" customHeight="1">
      <c r="A35" s="467"/>
      <c r="B35" s="467"/>
      <c r="C35" s="439"/>
      <c r="D35" s="37" t="s">
        <v>96</v>
      </c>
      <c r="E35" s="22">
        <v>10</v>
      </c>
      <c r="F35" s="22">
        <v>10</v>
      </c>
      <c r="G35" s="22">
        <v>0.28</v>
      </c>
      <c r="H35" s="22">
        <v>0.32</v>
      </c>
      <c r="I35" s="22">
        <v>0.47</v>
      </c>
      <c r="J35" s="22">
        <v>0.13</v>
      </c>
      <c r="K35" s="22">
        <v>5.9</v>
      </c>
      <c r="L35" s="22">
        <v>40.7</v>
      </c>
      <c r="M35" s="152">
        <f t="shared" si="1"/>
        <v>0.407</v>
      </c>
    </row>
    <row r="36" spans="1:13" ht="39.75" customHeight="1">
      <c r="A36" s="467"/>
      <c r="B36" s="467"/>
      <c r="C36" s="439"/>
      <c r="D36" s="37" t="s">
        <v>104</v>
      </c>
      <c r="E36" s="22">
        <v>6</v>
      </c>
      <c r="F36" s="22">
        <v>4.8</v>
      </c>
      <c r="G36" s="22">
        <v>0.1</v>
      </c>
      <c r="H36" s="22"/>
      <c r="I36" s="22">
        <v>0.48</v>
      </c>
      <c r="J36" s="22">
        <v>0.45</v>
      </c>
      <c r="K36" s="22">
        <v>2.02</v>
      </c>
      <c r="L36" s="22">
        <v>26.4</v>
      </c>
      <c r="M36" s="152">
        <f t="shared" si="1"/>
        <v>0.15839999999999999</v>
      </c>
    </row>
    <row r="37" spans="1:13" ht="39.75" customHeight="1">
      <c r="A37" s="467"/>
      <c r="B37" s="467"/>
      <c r="C37" s="439"/>
      <c r="D37" s="37" t="s">
        <v>45</v>
      </c>
      <c r="E37" s="22">
        <v>9</v>
      </c>
      <c r="F37" s="22">
        <v>9</v>
      </c>
      <c r="G37" s="22">
        <v>0.64</v>
      </c>
      <c r="H37" s="22">
        <v>0.1</v>
      </c>
      <c r="I37" s="22">
        <v>4.17</v>
      </c>
      <c r="J37" s="22"/>
      <c r="K37" s="22">
        <v>20.61</v>
      </c>
      <c r="L37" s="22">
        <v>60.18</v>
      </c>
      <c r="M37" s="152">
        <f t="shared" si="1"/>
        <v>0.54162</v>
      </c>
    </row>
    <row r="38" spans="1:13" ht="39.75" customHeight="1">
      <c r="A38" s="467"/>
      <c r="B38" s="467"/>
      <c r="C38" s="439"/>
      <c r="D38" s="37" t="s">
        <v>163</v>
      </c>
      <c r="E38" s="23">
        <v>5</v>
      </c>
      <c r="F38" s="23">
        <v>5</v>
      </c>
      <c r="G38" s="23">
        <v>0.55</v>
      </c>
      <c r="H38" s="23">
        <v>0.08</v>
      </c>
      <c r="I38" s="23">
        <v>3.47</v>
      </c>
      <c r="J38" s="23"/>
      <c r="K38" s="23">
        <v>17.1</v>
      </c>
      <c r="L38" s="23">
        <v>57.2</v>
      </c>
      <c r="M38" s="152">
        <f t="shared" si="1"/>
        <v>0.286</v>
      </c>
    </row>
    <row r="39" spans="1:13" ht="39.75" customHeight="1">
      <c r="A39" s="467"/>
      <c r="B39" s="467"/>
      <c r="C39" s="439"/>
      <c r="D39" s="41" t="s">
        <v>22</v>
      </c>
      <c r="E39" s="23">
        <v>4</v>
      </c>
      <c r="F39" s="23">
        <v>3.48</v>
      </c>
      <c r="G39" s="23">
        <v>0.64</v>
      </c>
      <c r="H39" s="23">
        <v>1.03</v>
      </c>
      <c r="I39" s="23">
        <v>0.01</v>
      </c>
      <c r="J39" s="23"/>
      <c r="K39" s="23">
        <v>11.5</v>
      </c>
      <c r="L39" s="23">
        <v>165</v>
      </c>
      <c r="M39" s="152">
        <f t="shared" si="1"/>
        <v>0.66</v>
      </c>
    </row>
    <row r="40" spans="1:13" ht="39.75" customHeight="1">
      <c r="A40" s="467"/>
      <c r="B40" s="467"/>
      <c r="C40" s="439"/>
      <c r="D40" s="37" t="s">
        <v>97</v>
      </c>
      <c r="E40" s="22">
        <v>6</v>
      </c>
      <c r="F40" s="22">
        <v>6</v>
      </c>
      <c r="G40" s="22">
        <v>0.02</v>
      </c>
      <c r="H40" s="22">
        <v>4.71</v>
      </c>
      <c r="I40" s="22">
        <v>0.03</v>
      </c>
      <c r="J40" s="22"/>
      <c r="K40" s="22">
        <v>44.04</v>
      </c>
      <c r="L40" s="23">
        <v>429</v>
      </c>
      <c r="M40" s="152">
        <f t="shared" si="1"/>
        <v>2.574</v>
      </c>
    </row>
    <row r="41" spans="1:13" ht="39.75" customHeight="1">
      <c r="A41" s="467"/>
      <c r="B41" s="467"/>
      <c r="C41" s="439"/>
      <c r="D41" s="37" t="s">
        <v>118</v>
      </c>
      <c r="E41" s="22">
        <v>4</v>
      </c>
      <c r="F41" s="22">
        <v>4</v>
      </c>
      <c r="G41" s="22"/>
      <c r="H41" s="22">
        <v>3.76</v>
      </c>
      <c r="I41" s="22"/>
      <c r="J41" s="22"/>
      <c r="K41" s="22">
        <v>34.92</v>
      </c>
      <c r="L41" s="22">
        <v>120</v>
      </c>
      <c r="M41" s="152">
        <f t="shared" si="1"/>
        <v>0.48</v>
      </c>
    </row>
    <row r="42" spans="1:13" ht="39.75" customHeight="1">
      <c r="A42" s="467"/>
      <c r="B42" s="467"/>
      <c r="C42" s="439"/>
      <c r="D42" s="37" t="s">
        <v>100</v>
      </c>
      <c r="E42" s="22">
        <v>220</v>
      </c>
      <c r="F42" s="22">
        <v>154</v>
      </c>
      <c r="G42" s="22">
        <v>3.08</v>
      </c>
      <c r="H42" s="22">
        <v>0.62</v>
      </c>
      <c r="I42" s="22">
        <v>25.1</v>
      </c>
      <c r="J42" s="22">
        <v>31.7</v>
      </c>
      <c r="K42" s="22">
        <v>123.2</v>
      </c>
      <c r="L42" s="22">
        <v>17.6</v>
      </c>
      <c r="M42" s="152">
        <f t="shared" si="1"/>
        <v>3.8720000000000003</v>
      </c>
    </row>
    <row r="43" spans="1:13" ht="39.75" customHeight="1">
      <c r="A43" s="467"/>
      <c r="B43" s="467"/>
      <c r="C43" s="439"/>
      <c r="D43" s="37" t="s">
        <v>88</v>
      </c>
      <c r="E43" s="22">
        <v>40</v>
      </c>
      <c r="F43" s="22">
        <v>40</v>
      </c>
      <c r="G43" s="22">
        <v>1.12</v>
      </c>
      <c r="H43" s="22">
        <v>1.28</v>
      </c>
      <c r="I43" s="22">
        <v>1.87</v>
      </c>
      <c r="J43" s="22">
        <v>0.52</v>
      </c>
      <c r="K43" s="22">
        <v>23.2</v>
      </c>
      <c r="L43" s="22">
        <v>40.7</v>
      </c>
      <c r="M43" s="152">
        <f t="shared" si="1"/>
        <v>1.628</v>
      </c>
    </row>
    <row r="44" spans="1:13" ht="39.75" customHeight="1">
      <c r="A44" s="433"/>
      <c r="B44" s="433"/>
      <c r="C44" s="433"/>
      <c r="D44" s="433"/>
      <c r="E44" s="433"/>
      <c r="F44" s="433"/>
      <c r="G44" s="27">
        <f>SUM(G33:G43)</f>
        <v>33.730000000000004</v>
      </c>
      <c r="H44" s="27">
        <f>SUM(H33:H43)</f>
        <v>17.18</v>
      </c>
      <c r="I44" s="27">
        <f>SUM(I33:I43)</f>
        <v>35.6</v>
      </c>
      <c r="J44" s="27">
        <f>SUM(J33:J43)</f>
        <v>32.800000000000004</v>
      </c>
      <c r="K44" s="27">
        <f>SUM(K33:K43)</f>
        <v>393.28999999999996</v>
      </c>
      <c r="L44" s="27"/>
      <c r="M44" s="149">
        <f>SUM(M33:M43)</f>
        <v>53.36401999999999</v>
      </c>
    </row>
    <row r="45" spans="1:13" ht="36" customHeight="1">
      <c r="A45" s="460" t="s">
        <v>224</v>
      </c>
      <c r="B45" s="455">
        <v>200</v>
      </c>
      <c r="C45" s="455">
        <v>67</v>
      </c>
      <c r="D45" s="28" t="s">
        <v>233</v>
      </c>
      <c r="E45" s="24">
        <v>5</v>
      </c>
      <c r="F45" s="24">
        <v>5</v>
      </c>
      <c r="H45" s="24">
        <v>0.22</v>
      </c>
      <c r="I45" s="24">
        <v>0.31</v>
      </c>
      <c r="J45" s="24">
        <v>0.4</v>
      </c>
      <c r="K45" s="24">
        <v>13.95</v>
      </c>
      <c r="L45" s="23">
        <v>214.5</v>
      </c>
      <c r="M45" s="152">
        <f>L45*E45/1000</f>
        <v>1.0725</v>
      </c>
    </row>
    <row r="46" spans="1:13" ht="36" customHeight="1">
      <c r="A46" s="460"/>
      <c r="B46" s="455"/>
      <c r="C46" s="455"/>
      <c r="D46" s="28" t="s">
        <v>225</v>
      </c>
      <c r="E46" s="24">
        <v>4</v>
      </c>
      <c r="F46" s="24">
        <v>4</v>
      </c>
      <c r="G46" s="24">
        <v>0.053</v>
      </c>
      <c r="I46" s="24">
        <v>1.96</v>
      </c>
      <c r="J46" s="24">
        <v>0.36</v>
      </c>
      <c r="K46" s="24">
        <v>8.28</v>
      </c>
      <c r="L46" s="23">
        <v>203.5</v>
      </c>
      <c r="M46" s="152">
        <f>L46*E46/1000</f>
        <v>0.814</v>
      </c>
    </row>
    <row r="47" spans="1:13" ht="39.75" customHeight="1">
      <c r="A47" s="460"/>
      <c r="B47" s="455"/>
      <c r="C47" s="455"/>
      <c r="D47" s="37" t="s">
        <v>98</v>
      </c>
      <c r="E47" s="22">
        <v>12</v>
      </c>
      <c r="F47" s="22">
        <v>12</v>
      </c>
      <c r="G47" s="22"/>
      <c r="H47" s="22"/>
      <c r="I47" s="22">
        <v>11.4</v>
      </c>
      <c r="J47" s="22"/>
      <c r="K47" s="22">
        <v>46.8</v>
      </c>
      <c r="L47" s="23">
        <v>47.95</v>
      </c>
      <c r="M47" s="152">
        <f>L47*E47/1000</f>
        <v>0.5754000000000001</v>
      </c>
    </row>
    <row r="48" spans="1:13" ht="39.75" customHeight="1">
      <c r="A48" s="433"/>
      <c r="B48" s="433"/>
      <c r="C48" s="433"/>
      <c r="D48" s="433"/>
      <c r="E48" s="433"/>
      <c r="F48" s="433"/>
      <c r="G48" s="27">
        <f>SUM(G45,G47)</f>
        <v>0</v>
      </c>
      <c r="H48" s="27">
        <f>SUM(H45:H47)</f>
        <v>0.22</v>
      </c>
      <c r="I48" s="27">
        <f>SUM(I45:I47)</f>
        <v>13.67</v>
      </c>
      <c r="J48" s="27">
        <f>SUM(J45:J47)</f>
        <v>0.76</v>
      </c>
      <c r="K48" s="27">
        <f>SUM(K45:K47)</f>
        <v>69.03</v>
      </c>
      <c r="L48" s="27"/>
      <c r="M48" s="149">
        <f>SUM(M45:M47)</f>
        <v>2.4619</v>
      </c>
    </row>
    <row r="49" spans="1:13" ht="39.75" customHeight="1">
      <c r="A49" s="57" t="s">
        <v>43</v>
      </c>
      <c r="B49" s="46">
        <v>35</v>
      </c>
      <c r="C49" s="46"/>
      <c r="D49" s="41" t="s">
        <v>24</v>
      </c>
      <c r="E49" s="23">
        <v>35</v>
      </c>
      <c r="F49" s="23">
        <v>35</v>
      </c>
      <c r="G49" s="23">
        <v>1.82</v>
      </c>
      <c r="H49" s="23">
        <v>0.42</v>
      </c>
      <c r="I49" s="23">
        <v>15.48</v>
      </c>
      <c r="J49" s="23"/>
      <c r="K49" s="23">
        <v>74.9</v>
      </c>
      <c r="L49" s="23">
        <v>53.16</v>
      </c>
      <c r="M49" s="152">
        <f>L49*E49/1000</f>
        <v>1.8605999999999998</v>
      </c>
    </row>
    <row r="50" spans="1:13" ht="39.75" customHeight="1">
      <c r="A50" s="435" t="s">
        <v>28</v>
      </c>
      <c r="B50" s="435"/>
      <c r="C50" s="435"/>
      <c r="D50" s="435"/>
      <c r="E50" s="435"/>
      <c r="F50" s="435"/>
      <c r="G50" s="278">
        <f>G31+G44+G48+G49</f>
        <v>39.96</v>
      </c>
      <c r="H50" s="427">
        <f>H31+H44+H48+H49</f>
        <v>20.08</v>
      </c>
      <c r="I50" s="427">
        <f>I31+I44+I48+I49</f>
        <v>77.57000000000001</v>
      </c>
      <c r="J50" s="427">
        <f>J31+J44+J48+J49</f>
        <v>56.120000000000005</v>
      </c>
      <c r="K50" s="427">
        <f>K31+K44+K48+K49</f>
        <v>631.8999999999999</v>
      </c>
      <c r="L50" s="278"/>
      <c r="M50" s="292">
        <f>M31+M44+M48+M49</f>
        <v>65.98732</v>
      </c>
    </row>
    <row r="51" spans="1:13" ht="39.75" customHeight="1">
      <c r="A51" s="461" t="s">
        <v>25</v>
      </c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3"/>
    </row>
    <row r="52" spans="1:13" ht="39.75" customHeight="1">
      <c r="A52" s="440" t="s">
        <v>299</v>
      </c>
      <c r="B52" s="439">
        <v>60</v>
      </c>
      <c r="C52" s="464">
        <v>75</v>
      </c>
      <c r="D52" s="37" t="s">
        <v>87</v>
      </c>
      <c r="E52" s="22">
        <v>50</v>
      </c>
      <c r="F52" s="22">
        <v>50</v>
      </c>
      <c r="G52" s="22">
        <v>1.1</v>
      </c>
      <c r="H52" s="22"/>
      <c r="I52" s="22">
        <v>5.4</v>
      </c>
      <c r="J52" s="22"/>
      <c r="K52" s="22">
        <v>21.6</v>
      </c>
      <c r="L52" s="22">
        <v>32.9</v>
      </c>
      <c r="M52" s="147">
        <f aca="true" t="shared" si="2" ref="M52:M58">L52*E52/1000</f>
        <v>1.645</v>
      </c>
    </row>
    <row r="53" spans="1:13" ht="39.75" customHeight="1">
      <c r="A53" s="467"/>
      <c r="B53" s="467"/>
      <c r="C53" s="465"/>
      <c r="D53" s="37" t="s">
        <v>97</v>
      </c>
      <c r="E53" s="23">
        <v>3</v>
      </c>
      <c r="F53" s="23">
        <v>3</v>
      </c>
      <c r="I53" s="24">
        <v>1.91</v>
      </c>
      <c r="K53" s="24">
        <v>7.8</v>
      </c>
      <c r="L53" s="23">
        <v>429</v>
      </c>
      <c r="M53" s="147">
        <f t="shared" si="2"/>
        <v>1.287</v>
      </c>
    </row>
    <row r="54" spans="1:13" ht="39.75" customHeight="1">
      <c r="A54" s="467"/>
      <c r="B54" s="467"/>
      <c r="C54" s="465"/>
      <c r="D54" s="37" t="s">
        <v>118</v>
      </c>
      <c r="E54" s="22">
        <v>3</v>
      </c>
      <c r="F54" s="22">
        <v>3</v>
      </c>
      <c r="G54" s="22"/>
      <c r="H54" s="22">
        <v>3.76</v>
      </c>
      <c r="I54" s="22"/>
      <c r="J54" s="22"/>
      <c r="K54" s="22">
        <v>34.92</v>
      </c>
      <c r="L54" s="22">
        <v>120</v>
      </c>
      <c r="M54" s="147">
        <f t="shared" si="2"/>
        <v>0.36</v>
      </c>
    </row>
    <row r="55" spans="1:13" ht="39.75" customHeight="1">
      <c r="A55" s="467"/>
      <c r="B55" s="467"/>
      <c r="C55" s="465"/>
      <c r="D55" s="37" t="s">
        <v>96</v>
      </c>
      <c r="E55" s="22">
        <v>35</v>
      </c>
      <c r="F55" s="22">
        <v>35</v>
      </c>
      <c r="G55" s="23">
        <v>0.64</v>
      </c>
      <c r="H55" s="23">
        <v>1.03</v>
      </c>
      <c r="I55" s="23">
        <v>0.01</v>
      </c>
      <c r="J55" s="23"/>
      <c r="K55" s="23">
        <v>11.5</v>
      </c>
      <c r="L55" s="22">
        <v>40.7</v>
      </c>
      <c r="M55" s="147">
        <f t="shared" si="2"/>
        <v>1.4245</v>
      </c>
    </row>
    <row r="56" spans="1:13" ht="39.75" customHeight="1">
      <c r="A56" s="467"/>
      <c r="B56" s="467"/>
      <c r="C56" s="465"/>
      <c r="D56" s="37" t="s">
        <v>98</v>
      </c>
      <c r="E56" s="23">
        <v>5</v>
      </c>
      <c r="F56" s="23">
        <v>5</v>
      </c>
      <c r="G56" s="23">
        <v>2.4</v>
      </c>
      <c r="H56" s="23"/>
      <c r="I56" s="23">
        <v>5.87</v>
      </c>
      <c r="J56" s="23">
        <v>0.7</v>
      </c>
      <c r="K56" s="23">
        <v>14.2</v>
      </c>
      <c r="L56" s="23">
        <v>47.95</v>
      </c>
      <c r="M56" s="147">
        <f t="shared" si="2"/>
        <v>0.23975</v>
      </c>
    </row>
    <row r="57" spans="1:13" ht="39.75" customHeight="1">
      <c r="A57" s="467"/>
      <c r="B57" s="467"/>
      <c r="C57" s="465"/>
      <c r="D57" s="37" t="s">
        <v>323</v>
      </c>
      <c r="E57" s="22">
        <v>5</v>
      </c>
      <c r="F57" s="22">
        <v>5</v>
      </c>
      <c r="G57" s="22">
        <v>1.4</v>
      </c>
      <c r="H57" s="22">
        <v>0.96</v>
      </c>
      <c r="I57" s="22">
        <v>1.4</v>
      </c>
      <c r="J57" s="22">
        <v>0.29</v>
      </c>
      <c r="K57" s="22">
        <v>17.4</v>
      </c>
      <c r="L57" s="22">
        <v>192.5</v>
      </c>
      <c r="M57" s="147">
        <f t="shared" si="2"/>
        <v>0.9625</v>
      </c>
    </row>
    <row r="58" spans="1:13" ht="39.75" customHeight="1">
      <c r="A58" s="467"/>
      <c r="B58" s="467"/>
      <c r="C58" s="466"/>
      <c r="D58" s="37" t="s">
        <v>93</v>
      </c>
      <c r="E58" s="23">
        <v>0.0003</v>
      </c>
      <c r="F58" s="23">
        <v>0.0003</v>
      </c>
      <c r="G58" s="23"/>
      <c r="H58" s="23"/>
      <c r="I58" s="23"/>
      <c r="J58" s="23"/>
      <c r="K58" s="23">
        <v>0.45</v>
      </c>
      <c r="L58" s="23">
        <v>341</v>
      </c>
      <c r="M58" s="147">
        <f t="shared" si="2"/>
        <v>0.00010229999999999999</v>
      </c>
    </row>
    <row r="59" spans="1:13" ht="39.75" customHeight="1">
      <c r="A59" s="433"/>
      <c r="B59" s="433"/>
      <c r="C59" s="433"/>
      <c r="D59" s="433"/>
      <c r="E59" s="433"/>
      <c r="F59" s="433"/>
      <c r="G59" s="27"/>
      <c r="H59" s="27"/>
      <c r="I59" s="27"/>
      <c r="J59" s="27"/>
      <c r="K59" s="27"/>
      <c r="L59" s="27"/>
      <c r="M59" s="145">
        <f>SUM(M52:M58)</f>
        <v>5.9188523</v>
      </c>
    </row>
    <row r="60" spans="1:13" ht="39.75" customHeight="1">
      <c r="A60" s="440" t="s">
        <v>56</v>
      </c>
      <c r="B60" s="439">
        <v>200</v>
      </c>
      <c r="C60" s="439">
        <v>3</v>
      </c>
      <c r="D60" s="37" t="s">
        <v>131</v>
      </c>
      <c r="E60" s="22">
        <v>1</v>
      </c>
      <c r="F60" s="22">
        <v>1</v>
      </c>
      <c r="G60" s="22"/>
      <c r="H60" s="22"/>
      <c r="I60" s="22"/>
      <c r="J60" s="22"/>
      <c r="K60" s="22"/>
      <c r="L60" s="22">
        <v>506</v>
      </c>
      <c r="M60" s="152">
        <f>L60*E60/1000</f>
        <v>0.506</v>
      </c>
    </row>
    <row r="61" spans="1:13" ht="39.75" customHeight="1">
      <c r="A61" s="467"/>
      <c r="B61" s="467"/>
      <c r="C61" s="439"/>
      <c r="D61" s="37" t="s">
        <v>90</v>
      </c>
      <c r="E61" s="22">
        <v>12</v>
      </c>
      <c r="F61" s="22">
        <v>12</v>
      </c>
      <c r="G61" s="22"/>
      <c r="H61" s="22"/>
      <c r="I61" s="22">
        <v>9.5</v>
      </c>
      <c r="J61" s="22"/>
      <c r="K61" s="22">
        <v>39</v>
      </c>
      <c r="L61" s="23">
        <v>47.95</v>
      </c>
      <c r="M61" s="152">
        <f>L61*E61/1000</f>
        <v>0.5754000000000001</v>
      </c>
    </row>
    <row r="62" spans="1:13" ht="39.75" customHeight="1">
      <c r="A62" s="467"/>
      <c r="B62" s="467"/>
      <c r="C62" s="439"/>
      <c r="D62" s="37" t="s">
        <v>88</v>
      </c>
      <c r="E62" s="23">
        <v>100</v>
      </c>
      <c r="F62" s="23">
        <v>100</v>
      </c>
      <c r="G62" s="23">
        <v>2.8</v>
      </c>
      <c r="H62" s="23">
        <v>3.2</v>
      </c>
      <c r="I62" s="23">
        <v>4.7</v>
      </c>
      <c r="J62" s="23">
        <v>1.3</v>
      </c>
      <c r="K62" s="23">
        <v>59</v>
      </c>
      <c r="L62" s="23">
        <v>40.7</v>
      </c>
      <c r="M62" s="152">
        <f>L62*E62/1000</f>
        <v>4.07</v>
      </c>
    </row>
    <row r="63" spans="1:13" ht="39.75" customHeight="1">
      <c r="A63" s="492"/>
      <c r="B63" s="434"/>
      <c r="C63" s="434"/>
      <c r="D63" s="434"/>
      <c r="E63" s="434"/>
      <c r="F63" s="434"/>
      <c r="G63" s="27">
        <f>SUM(G60:G62)</f>
        <v>2.8</v>
      </c>
      <c r="H63" s="27">
        <f>SUM(H60:H62)</f>
        <v>3.2</v>
      </c>
      <c r="I63" s="27">
        <f>SUM(I60:I62)</f>
        <v>14.2</v>
      </c>
      <c r="J63" s="27">
        <f>SUM(J60:J62)</f>
        <v>1.3</v>
      </c>
      <c r="K63" s="27">
        <f>SUM(K60:K62)</f>
        <v>98</v>
      </c>
      <c r="L63" s="27"/>
      <c r="M63" s="149">
        <f>SUM(M60:M62)</f>
        <v>5.151400000000001</v>
      </c>
    </row>
    <row r="64" spans="1:13" s="12" customFormat="1" ht="35.25">
      <c r="A64" s="57" t="s">
        <v>223</v>
      </c>
      <c r="B64" s="36">
        <v>100</v>
      </c>
      <c r="C64" s="36"/>
      <c r="D64" s="41" t="s">
        <v>188</v>
      </c>
      <c r="E64" s="23">
        <v>100</v>
      </c>
      <c r="F64" s="23">
        <v>100</v>
      </c>
      <c r="G64" s="27">
        <v>14</v>
      </c>
      <c r="H64" s="27">
        <v>18</v>
      </c>
      <c r="I64" s="27">
        <v>0</v>
      </c>
      <c r="J64" s="27">
        <v>0.5</v>
      </c>
      <c r="K64" s="27">
        <v>232</v>
      </c>
      <c r="L64" s="23">
        <v>407</v>
      </c>
      <c r="M64" s="149">
        <f>L64*E64/1000</f>
        <v>40.7</v>
      </c>
    </row>
    <row r="65" spans="1:13" ht="39.75" customHeight="1">
      <c r="A65" s="435" t="s">
        <v>30</v>
      </c>
      <c r="B65" s="435"/>
      <c r="C65" s="435"/>
      <c r="D65" s="435"/>
      <c r="E65" s="435"/>
      <c r="F65" s="435"/>
      <c r="G65" s="278">
        <f>G59+G63+G64</f>
        <v>16.8</v>
      </c>
      <c r="H65" s="354">
        <f>H59+H63+H64</f>
        <v>21.2</v>
      </c>
      <c r="I65" s="354">
        <f>I59+I63+I64</f>
        <v>14.2</v>
      </c>
      <c r="J65" s="354">
        <f>J59+J63+J64</f>
        <v>1.8</v>
      </c>
      <c r="K65" s="354">
        <f>K59+K63+K64</f>
        <v>330</v>
      </c>
      <c r="L65" s="278"/>
      <c r="M65" s="292">
        <f>M59+M63+M64</f>
        <v>51.7702523</v>
      </c>
    </row>
    <row r="66" spans="1:13" ht="39.75" customHeight="1">
      <c r="A66" s="432" t="s">
        <v>31</v>
      </c>
      <c r="B66" s="432"/>
      <c r="C66" s="432"/>
      <c r="D66" s="432"/>
      <c r="E66" s="432"/>
      <c r="F66" s="432"/>
      <c r="G66" s="280">
        <f>G19+G22+G50+G65</f>
        <v>71.7</v>
      </c>
      <c r="H66" s="280">
        <f>H19+H22+H50+H65</f>
        <v>58.663</v>
      </c>
      <c r="I66" s="280">
        <f>I19+I22+I50+I65</f>
        <v>162.64999999999998</v>
      </c>
      <c r="J66" s="280">
        <f>J19+J22+J50+J65</f>
        <v>65.78</v>
      </c>
      <c r="K66" s="280">
        <f>K19+K22+K50+K65</f>
        <v>1474.28</v>
      </c>
      <c r="L66" s="280"/>
      <c r="M66" s="291">
        <f>M19+M23+M50+M65</f>
        <v>164.1753723</v>
      </c>
    </row>
    <row r="67" spans="1:23" ht="35.25">
      <c r="A67" s="73"/>
      <c r="B67" s="73"/>
      <c r="C67" s="73"/>
      <c r="D67" s="142"/>
      <c r="E67" s="64"/>
      <c r="F67" s="64"/>
      <c r="G67" s="64"/>
      <c r="H67" s="64"/>
      <c r="I67" s="64"/>
      <c r="J67" s="64"/>
      <c r="K67" s="64"/>
      <c r="L67" s="76"/>
      <c r="M67" s="139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35.25">
      <c r="A68" s="73"/>
      <c r="B68" s="73"/>
      <c r="C68" s="73"/>
      <c r="D68" s="139"/>
      <c r="E68" s="150"/>
      <c r="F68" s="150"/>
      <c r="G68" s="150"/>
      <c r="H68" s="150"/>
      <c r="I68" s="150"/>
      <c r="J68" s="150"/>
      <c r="K68" s="150"/>
      <c r="L68" s="71"/>
      <c r="M68" s="139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35.25">
      <c r="A69" s="73"/>
      <c r="B69" s="73"/>
      <c r="C69" s="73"/>
      <c r="D69" s="139"/>
      <c r="E69" s="150"/>
      <c r="F69" s="150"/>
      <c r="G69" s="150"/>
      <c r="H69" s="150"/>
      <c r="I69" s="150"/>
      <c r="J69" s="150"/>
      <c r="K69" s="150"/>
      <c r="L69" s="71"/>
      <c r="M69" s="139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35.25">
      <c r="A70" s="73"/>
      <c r="B70" s="73"/>
      <c r="C70" s="73"/>
      <c r="D70" s="139"/>
      <c r="E70" s="150"/>
      <c r="F70" s="150"/>
      <c r="G70" s="150"/>
      <c r="H70" s="150"/>
      <c r="I70" s="150"/>
      <c r="J70" s="150"/>
      <c r="K70" s="150"/>
      <c r="L70" s="64"/>
      <c r="M70" s="139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35.25">
      <c r="A71" s="73"/>
      <c r="B71" s="73"/>
      <c r="C71" s="73"/>
      <c r="D71" s="139"/>
      <c r="E71" s="150"/>
      <c r="F71" s="150"/>
      <c r="G71" s="150"/>
      <c r="H71" s="150"/>
      <c r="I71" s="150"/>
      <c r="J71" s="150"/>
      <c r="K71" s="150"/>
      <c r="L71" s="150"/>
      <c r="M71" s="139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35.25">
      <c r="A72" s="73"/>
      <c r="B72" s="73"/>
      <c r="C72" s="73"/>
      <c r="D72" s="139"/>
      <c r="E72" s="150"/>
      <c r="F72" s="150"/>
      <c r="G72" s="150"/>
      <c r="H72" s="150"/>
      <c r="I72" s="150"/>
      <c r="J72" s="150"/>
      <c r="K72" s="150"/>
      <c r="L72" s="150"/>
      <c r="M72" s="139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35.25">
      <c r="A73" s="73"/>
      <c r="B73" s="73"/>
      <c r="C73" s="73"/>
      <c r="D73" s="139"/>
      <c r="E73" s="150"/>
      <c r="F73" s="150"/>
      <c r="G73" s="150"/>
      <c r="H73" s="150"/>
      <c r="I73" s="150"/>
      <c r="J73" s="150"/>
      <c r="K73" s="150"/>
      <c r="L73" s="150"/>
      <c r="M73" s="139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35.25">
      <c r="A74" s="73"/>
      <c r="B74" s="73"/>
      <c r="C74" s="73"/>
      <c r="D74" s="139"/>
      <c r="E74" s="150"/>
      <c r="F74" s="150"/>
      <c r="G74" s="150"/>
      <c r="H74" s="150"/>
      <c r="I74" s="150"/>
      <c r="J74" s="150"/>
      <c r="K74" s="150"/>
      <c r="L74" s="150"/>
      <c r="M74" s="139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35.25">
      <c r="A75" s="73"/>
      <c r="B75" s="73"/>
      <c r="C75" s="73"/>
      <c r="D75" s="139"/>
      <c r="E75" s="150"/>
      <c r="F75" s="150"/>
      <c r="G75" s="150"/>
      <c r="H75" s="150"/>
      <c r="I75" s="150"/>
      <c r="J75" s="150"/>
      <c r="K75" s="150"/>
      <c r="L75" s="150"/>
      <c r="M75" s="139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35.25">
      <c r="A76" s="73"/>
      <c r="B76" s="73"/>
      <c r="C76" s="73"/>
      <c r="D76" s="139"/>
      <c r="E76" s="150"/>
      <c r="F76" s="150"/>
      <c r="G76" s="150"/>
      <c r="H76" s="150"/>
      <c r="I76" s="150"/>
      <c r="J76" s="150"/>
      <c r="K76" s="150"/>
      <c r="L76" s="150"/>
      <c r="M76" s="139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35.25">
      <c r="A77" s="73"/>
      <c r="B77" s="73"/>
      <c r="C77" s="73"/>
      <c r="D77" s="139"/>
      <c r="E77" s="150"/>
      <c r="F77" s="150"/>
      <c r="G77" s="150"/>
      <c r="H77" s="150"/>
      <c r="I77" s="150"/>
      <c r="J77" s="150"/>
      <c r="K77" s="150"/>
      <c r="L77" s="150"/>
      <c r="M77" s="139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35.25">
      <c r="A78" s="73"/>
      <c r="B78" s="73"/>
      <c r="C78" s="73"/>
      <c r="D78" s="139"/>
      <c r="E78" s="150"/>
      <c r="F78" s="150"/>
      <c r="G78" s="150"/>
      <c r="H78" s="150"/>
      <c r="I78" s="150"/>
      <c r="J78" s="150"/>
      <c r="K78" s="150"/>
      <c r="L78" s="150"/>
      <c r="M78" s="139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35.25">
      <c r="A79" s="73"/>
      <c r="B79" s="73"/>
      <c r="C79" s="73"/>
      <c r="D79" s="139"/>
      <c r="E79" s="150"/>
      <c r="F79" s="150"/>
      <c r="G79" s="150"/>
      <c r="H79" s="150"/>
      <c r="I79" s="150"/>
      <c r="J79" s="150"/>
      <c r="K79" s="150"/>
      <c r="L79" s="150"/>
      <c r="M79" s="139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35.25">
      <c r="A80" s="73"/>
      <c r="B80" s="73"/>
      <c r="C80" s="73"/>
      <c r="D80" s="139"/>
      <c r="E80" s="150"/>
      <c r="F80" s="150"/>
      <c r="G80" s="150"/>
      <c r="H80" s="150"/>
      <c r="I80" s="150"/>
      <c r="J80" s="150"/>
      <c r="K80" s="150"/>
      <c r="L80" s="150"/>
      <c r="M80" s="139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35.25">
      <c r="A81" s="73"/>
      <c r="B81" s="73"/>
      <c r="C81" s="73"/>
      <c r="D81" s="139"/>
      <c r="E81" s="150"/>
      <c r="F81" s="150"/>
      <c r="G81" s="150"/>
      <c r="H81" s="150"/>
      <c r="I81" s="150"/>
      <c r="J81" s="150"/>
      <c r="K81" s="150"/>
      <c r="L81" s="150"/>
      <c r="M81" s="139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35.25">
      <c r="A82" s="73"/>
      <c r="B82" s="73"/>
      <c r="C82" s="73"/>
      <c r="D82" s="139"/>
      <c r="E82" s="150"/>
      <c r="F82" s="150"/>
      <c r="G82" s="150"/>
      <c r="H82" s="150"/>
      <c r="I82" s="150"/>
      <c r="J82" s="150"/>
      <c r="K82" s="150"/>
      <c r="L82" s="150"/>
      <c r="M82" s="139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35.25">
      <c r="A83" s="73"/>
      <c r="B83" s="73"/>
      <c r="C83" s="73"/>
      <c r="D83" s="139"/>
      <c r="E83" s="150"/>
      <c r="F83" s="150"/>
      <c r="G83" s="150"/>
      <c r="H83" s="150"/>
      <c r="I83" s="150"/>
      <c r="J83" s="150"/>
      <c r="K83" s="150"/>
      <c r="L83" s="150"/>
      <c r="M83" s="139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35.25">
      <c r="A84" s="73"/>
      <c r="B84" s="73"/>
      <c r="C84" s="73"/>
      <c r="D84" s="139"/>
      <c r="E84" s="150"/>
      <c r="F84" s="150"/>
      <c r="G84" s="150"/>
      <c r="H84" s="150"/>
      <c r="I84" s="150"/>
      <c r="J84" s="150"/>
      <c r="K84" s="150"/>
      <c r="L84" s="150"/>
      <c r="M84" s="139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35.25">
      <c r="A85" s="73"/>
      <c r="B85" s="73"/>
      <c r="C85" s="73"/>
      <c r="D85" s="139"/>
      <c r="E85" s="150"/>
      <c r="F85" s="150"/>
      <c r="G85" s="150"/>
      <c r="H85" s="150"/>
      <c r="I85" s="150"/>
      <c r="J85" s="150"/>
      <c r="K85" s="150"/>
      <c r="L85" s="150"/>
      <c r="M85" s="139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35.25">
      <c r="A86" s="73"/>
      <c r="B86" s="73"/>
      <c r="C86" s="73"/>
      <c r="D86" s="139"/>
      <c r="E86" s="150"/>
      <c r="F86" s="150"/>
      <c r="G86" s="150"/>
      <c r="H86" s="150"/>
      <c r="I86" s="150"/>
      <c r="J86" s="150"/>
      <c r="K86" s="150"/>
      <c r="L86" s="150"/>
      <c r="M86" s="139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35.25">
      <c r="A87" s="73"/>
      <c r="B87" s="73"/>
      <c r="C87" s="73"/>
      <c r="D87" s="139"/>
      <c r="E87" s="150"/>
      <c r="F87" s="150"/>
      <c r="G87" s="150"/>
      <c r="H87" s="150"/>
      <c r="I87" s="150"/>
      <c r="J87" s="150"/>
      <c r="K87" s="150"/>
      <c r="L87" s="150"/>
      <c r="M87" s="139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35.25">
      <c r="A88" s="73"/>
      <c r="B88" s="73"/>
      <c r="C88" s="73"/>
      <c r="D88" s="139"/>
      <c r="E88" s="150"/>
      <c r="F88" s="150"/>
      <c r="G88" s="150"/>
      <c r="H88" s="150"/>
      <c r="I88" s="150"/>
      <c r="J88" s="150"/>
      <c r="K88" s="150"/>
      <c r="L88" s="150"/>
      <c r="M88" s="139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35.25">
      <c r="A89" s="73"/>
      <c r="B89" s="73"/>
      <c r="C89" s="73"/>
      <c r="D89" s="139"/>
      <c r="E89" s="150"/>
      <c r="F89" s="150"/>
      <c r="G89" s="150"/>
      <c r="H89" s="150"/>
      <c r="I89" s="150"/>
      <c r="J89" s="150"/>
      <c r="K89" s="150"/>
      <c r="L89" s="150"/>
      <c r="M89" s="139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35.25">
      <c r="A90" s="73"/>
      <c r="B90" s="73"/>
      <c r="C90" s="73"/>
      <c r="D90" s="139"/>
      <c r="E90" s="150"/>
      <c r="F90" s="150"/>
      <c r="G90" s="150"/>
      <c r="H90" s="150"/>
      <c r="I90" s="150"/>
      <c r="J90" s="150"/>
      <c r="K90" s="150"/>
      <c r="L90" s="150"/>
      <c r="M90" s="139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35.25">
      <c r="A91" s="73"/>
      <c r="B91" s="73"/>
      <c r="C91" s="73"/>
      <c r="D91" s="139"/>
      <c r="E91" s="150"/>
      <c r="F91" s="150"/>
      <c r="G91" s="150"/>
      <c r="H91" s="150"/>
      <c r="I91" s="150"/>
      <c r="J91" s="150"/>
      <c r="K91" s="150"/>
      <c r="L91" s="150"/>
      <c r="M91" s="139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35.25">
      <c r="A92" s="73"/>
      <c r="B92" s="73"/>
      <c r="C92" s="73"/>
      <c r="D92" s="139"/>
      <c r="E92" s="150"/>
      <c r="F92" s="150"/>
      <c r="G92" s="150"/>
      <c r="H92" s="150"/>
      <c r="I92" s="150"/>
      <c r="J92" s="150"/>
      <c r="K92" s="150"/>
      <c r="L92" s="150"/>
      <c r="M92" s="139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35.25">
      <c r="A93" s="73"/>
      <c r="B93" s="73"/>
      <c r="C93" s="73"/>
      <c r="D93" s="139"/>
      <c r="E93" s="150"/>
      <c r="F93" s="150"/>
      <c r="G93" s="150"/>
      <c r="H93" s="150"/>
      <c r="I93" s="150"/>
      <c r="J93" s="150"/>
      <c r="K93" s="150"/>
      <c r="L93" s="150"/>
      <c r="M93" s="139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35.25">
      <c r="A94" s="73"/>
      <c r="B94" s="73"/>
      <c r="C94" s="73"/>
      <c r="D94" s="139"/>
      <c r="E94" s="150"/>
      <c r="F94" s="150"/>
      <c r="G94" s="150"/>
      <c r="H94" s="150"/>
      <c r="I94" s="150"/>
      <c r="J94" s="150"/>
      <c r="K94" s="150"/>
      <c r="L94" s="150"/>
      <c r="M94" s="139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35.25">
      <c r="A95" s="73"/>
      <c r="B95" s="73"/>
      <c r="C95" s="73"/>
      <c r="D95" s="139"/>
      <c r="E95" s="150"/>
      <c r="F95" s="150"/>
      <c r="G95" s="150"/>
      <c r="H95" s="150"/>
      <c r="I95" s="150"/>
      <c r="J95" s="150"/>
      <c r="K95" s="150"/>
      <c r="L95" s="150"/>
      <c r="M95" s="139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35.25">
      <c r="A96" s="73"/>
      <c r="B96" s="73"/>
      <c r="C96" s="73"/>
      <c r="D96" s="139"/>
      <c r="E96" s="150"/>
      <c r="F96" s="150"/>
      <c r="G96" s="150"/>
      <c r="H96" s="150"/>
      <c r="I96" s="150"/>
      <c r="J96" s="150"/>
      <c r="K96" s="150"/>
      <c r="L96" s="150"/>
      <c r="M96" s="139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35.25">
      <c r="A97" s="73"/>
      <c r="B97" s="73"/>
      <c r="C97" s="73"/>
      <c r="D97" s="139"/>
      <c r="E97" s="150"/>
      <c r="F97" s="150"/>
      <c r="G97" s="150"/>
      <c r="H97" s="150"/>
      <c r="I97" s="150"/>
      <c r="J97" s="150"/>
      <c r="K97" s="150"/>
      <c r="L97" s="150"/>
      <c r="M97" s="139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35.25">
      <c r="A98" s="73"/>
      <c r="B98" s="73"/>
      <c r="C98" s="73"/>
      <c r="D98" s="139"/>
      <c r="E98" s="150"/>
      <c r="F98" s="150"/>
      <c r="G98" s="150"/>
      <c r="H98" s="150"/>
      <c r="I98" s="150"/>
      <c r="J98" s="150"/>
      <c r="K98" s="150"/>
      <c r="L98" s="150"/>
      <c r="M98" s="139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35.25">
      <c r="A99" s="73"/>
      <c r="B99" s="73"/>
      <c r="C99" s="73"/>
      <c r="D99" s="139"/>
      <c r="E99" s="150"/>
      <c r="F99" s="150"/>
      <c r="G99" s="150"/>
      <c r="H99" s="150"/>
      <c r="I99" s="150"/>
      <c r="J99" s="150"/>
      <c r="K99" s="150"/>
      <c r="L99" s="150"/>
      <c r="M99" s="139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35.25">
      <c r="A100" s="73"/>
      <c r="B100" s="73"/>
      <c r="C100" s="73"/>
      <c r="D100" s="139"/>
      <c r="E100" s="150"/>
      <c r="F100" s="150"/>
      <c r="G100" s="150"/>
      <c r="H100" s="150"/>
      <c r="I100" s="150"/>
      <c r="J100" s="150"/>
      <c r="K100" s="150"/>
      <c r="L100" s="150"/>
      <c r="M100" s="139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35.25">
      <c r="A101" s="73"/>
      <c r="B101" s="73"/>
      <c r="C101" s="73"/>
      <c r="D101" s="139"/>
      <c r="E101" s="150"/>
      <c r="F101" s="150"/>
      <c r="G101" s="150"/>
      <c r="H101" s="150"/>
      <c r="I101" s="150"/>
      <c r="J101" s="150"/>
      <c r="K101" s="150"/>
      <c r="L101" s="150"/>
      <c r="M101" s="139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35.25">
      <c r="A102" s="73"/>
      <c r="B102" s="73"/>
      <c r="C102" s="73"/>
      <c r="D102" s="139"/>
      <c r="E102" s="150"/>
      <c r="F102" s="150"/>
      <c r="G102" s="150"/>
      <c r="H102" s="150"/>
      <c r="I102" s="150"/>
      <c r="J102" s="150"/>
      <c r="K102" s="150"/>
      <c r="L102" s="150"/>
      <c r="M102" s="139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35.25">
      <c r="A103" s="73"/>
      <c r="B103" s="73"/>
      <c r="C103" s="73"/>
      <c r="D103" s="139"/>
      <c r="E103" s="150"/>
      <c r="F103" s="150"/>
      <c r="G103" s="150"/>
      <c r="H103" s="150"/>
      <c r="I103" s="150"/>
      <c r="J103" s="150"/>
      <c r="K103" s="150"/>
      <c r="L103" s="150"/>
      <c r="M103" s="139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35.25">
      <c r="A104" s="73"/>
      <c r="B104" s="73"/>
      <c r="C104" s="73"/>
      <c r="D104" s="139"/>
      <c r="E104" s="150"/>
      <c r="F104" s="150"/>
      <c r="G104" s="150"/>
      <c r="H104" s="150"/>
      <c r="I104" s="150"/>
      <c r="J104" s="150"/>
      <c r="K104" s="150"/>
      <c r="L104" s="150"/>
      <c r="M104" s="139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35.25">
      <c r="A105" s="73"/>
      <c r="B105" s="73"/>
      <c r="C105" s="73"/>
      <c r="D105" s="139"/>
      <c r="E105" s="150"/>
      <c r="F105" s="150"/>
      <c r="G105" s="150"/>
      <c r="H105" s="150"/>
      <c r="I105" s="150"/>
      <c r="J105" s="150"/>
      <c r="K105" s="150"/>
      <c r="L105" s="150"/>
      <c r="M105" s="139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35.25">
      <c r="A106" s="73"/>
      <c r="B106" s="73"/>
      <c r="C106" s="73"/>
      <c r="D106" s="139"/>
      <c r="E106" s="150"/>
      <c r="F106" s="150"/>
      <c r="G106" s="150"/>
      <c r="H106" s="150"/>
      <c r="I106" s="150"/>
      <c r="J106" s="150"/>
      <c r="K106" s="150"/>
      <c r="L106" s="150"/>
      <c r="M106" s="139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35.25">
      <c r="A107" s="73"/>
      <c r="B107" s="73"/>
      <c r="C107" s="73"/>
      <c r="D107" s="139"/>
      <c r="E107" s="150"/>
      <c r="F107" s="150"/>
      <c r="G107" s="150"/>
      <c r="H107" s="150"/>
      <c r="I107" s="150"/>
      <c r="J107" s="150"/>
      <c r="K107" s="150"/>
      <c r="L107" s="150"/>
      <c r="M107" s="139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35.25">
      <c r="A108" s="73"/>
      <c r="B108" s="73"/>
      <c r="C108" s="73"/>
      <c r="D108" s="139"/>
      <c r="E108" s="150"/>
      <c r="F108" s="150"/>
      <c r="G108" s="150"/>
      <c r="H108" s="150"/>
      <c r="I108" s="150"/>
      <c r="J108" s="150"/>
      <c r="K108" s="150"/>
      <c r="L108" s="150"/>
      <c r="M108" s="139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35.25">
      <c r="A109" s="73"/>
      <c r="B109" s="73"/>
      <c r="C109" s="73"/>
      <c r="D109" s="139"/>
      <c r="E109" s="150"/>
      <c r="F109" s="150"/>
      <c r="G109" s="150"/>
      <c r="H109" s="150"/>
      <c r="I109" s="150"/>
      <c r="J109" s="150"/>
      <c r="K109" s="150"/>
      <c r="L109" s="150"/>
      <c r="M109" s="139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35.25">
      <c r="A110" s="73"/>
      <c r="B110" s="73"/>
      <c r="C110" s="73"/>
      <c r="D110" s="139"/>
      <c r="E110" s="150"/>
      <c r="F110" s="150"/>
      <c r="G110" s="150"/>
      <c r="H110" s="150"/>
      <c r="I110" s="150"/>
      <c r="J110" s="150"/>
      <c r="K110" s="150"/>
      <c r="L110" s="150"/>
      <c r="M110" s="139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5.25">
      <c r="A111" s="73"/>
      <c r="B111" s="73"/>
      <c r="C111" s="73"/>
      <c r="D111" s="139"/>
      <c r="E111" s="150"/>
      <c r="F111" s="150"/>
      <c r="G111" s="150"/>
      <c r="H111" s="150"/>
      <c r="I111" s="150"/>
      <c r="J111" s="150"/>
      <c r="K111" s="150"/>
      <c r="L111" s="150"/>
      <c r="M111" s="139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35.25">
      <c r="A112" s="73"/>
      <c r="B112" s="73"/>
      <c r="C112" s="73"/>
      <c r="D112" s="139"/>
      <c r="E112" s="150"/>
      <c r="F112" s="150"/>
      <c r="G112" s="150"/>
      <c r="H112" s="150"/>
      <c r="I112" s="150"/>
      <c r="J112" s="150"/>
      <c r="K112" s="150"/>
      <c r="L112" s="150"/>
      <c r="M112" s="139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35.25">
      <c r="A113" s="73"/>
      <c r="B113" s="73"/>
      <c r="C113" s="73"/>
      <c r="D113" s="139"/>
      <c r="E113" s="150"/>
      <c r="F113" s="150"/>
      <c r="G113" s="150"/>
      <c r="H113" s="150"/>
      <c r="I113" s="150"/>
      <c r="J113" s="150"/>
      <c r="K113" s="150"/>
      <c r="L113" s="150"/>
      <c r="M113" s="139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35.25">
      <c r="A114" s="73"/>
      <c r="B114" s="73"/>
      <c r="C114" s="73"/>
      <c r="D114" s="139"/>
      <c r="E114" s="150"/>
      <c r="F114" s="150"/>
      <c r="G114" s="150"/>
      <c r="H114" s="150"/>
      <c r="I114" s="150"/>
      <c r="J114" s="150"/>
      <c r="K114" s="150"/>
      <c r="L114" s="150"/>
      <c r="M114" s="139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35.25">
      <c r="A115" s="73"/>
      <c r="B115" s="73"/>
      <c r="C115" s="73"/>
      <c r="D115" s="139"/>
      <c r="E115" s="150"/>
      <c r="F115" s="150"/>
      <c r="G115" s="150"/>
      <c r="H115" s="150"/>
      <c r="I115" s="150"/>
      <c r="J115" s="150"/>
      <c r="K115" s="150"/>
      <c r="L115" s="150"/>
      <c r="M115" s="139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35.25">
      <c r="A116" s="73"/>
      <c r="B116" s="73"/>
      <c r="C116" s="73"/>
      <c r="D116" s="139"/>
      <c r="E116" s="150"/>
      <c r="F116" s="150"/>
      <c r="G116" s="150"/>
      <c r="H116" s="150"/>
      <c r="I116" s="150"/>
      <c r="J116" s="150"/>
      <c r="K116" s="150"/>
      <c r="L116" s="150"/>
      <c r="M116" s="139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35.25">
      <c r="A117" s="73"/>
      <c r="B117" s="73"/>
      <c r="C117" s="73"/>
      <c r="D117" s="139"/>
      <c r="E117" s="150"/>
      <c r="F117" s="150"/>
      <c r="G117" s="150"/>
      <c r="H117" s="150"/>
      <c r="I117" s="150"/>
      <c r="J117" s="150"/>
      <c r="K117" s="150"/>
      <c r="L117" s="150"/>
      <c r="M117" s="139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35.25">
      <c r="A118" s="73"/>
      <c r="B118" s="73"/>
      <c r="C118" s="73"/>
      <c r="D118" s="139"/>
      <c r="E118" s="150"/>
      <c r="F118" s="150"/>
      <c r="G118" s="150"/>
      <c r="H118" s="150"/>
      <c r="I118" s="150"/>
      <c r="J118" s="150"/>
      <c r="K118" s="150"/>
      <c r="L118" s="150"/>
      <c r="M118" s="139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35.25">
      <c r="A119" s="73"/>
      <c r="B119" s="73"/>
      <c r="C119" s="73"/>
      <c r="D119" s="139"/>
      <c r="E119" s="150"/>
      <c r="F119" s="150"/>
      <c r="G119" s="150"/>
      <c r="H119" s="150"/>
      <c r="I119" s="150"/>
      <c r="J119" s="150"/>
      <c r="K119" s="150"/>
      <c r="L119" s="150"/>
      <c r="M119" s="139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35.25">
      <c r="A120" s="73"/>
      <c r="B120" s="73"/>
      <c r="C120" s="73"/>
      <c r="D120" s="139"/>
      <c r="E120" s="150"/>
      <c r="F120" s="150"/>
      <c r="G120" s="150"/>
      <c r="H120" s="150"/>
      <c r="I120" s="150"/>
      <c r="J120" s="150"/>
      <c r="K120" s="150"/>
      <c r="L120" s="150"/>
      <c r="M120" s="139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35.25">
      <c r="A121" s="73"/>
      <c r="B121" s="73"/>
      <c r="C121" s="73"/>
      <c r="D121" s="139"/>
      <c r="E121" s="150"/>
      <c r="F121" s="150"/>
      <c r="G121" s="150"/>
      <c r="H121" s="150"/>
      <c r="I121" s="150"/>
      <c r="J121" s="150"/>
      <c r="K121" s="150"/>
      <c r="L121" s="150"/>
      <c r="M121" s="139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35.25">
      <c r="A122" s="73"/>
      <c r="B122" s="73"/>
      <c r="C122" s="73"/>
      <c r="D122" s="139"/>
      <c r="E122" s="150"/>
      <c r="F122" s="150"/>
      <c r="G122" s="150"/>
      <c r="H122" s="150"/>
      <c r="I122" s="150"/>
      <c r="J122" s="150"/>
      <c r="K122" s="150"/>
      <c r="L122" s="150"/>
      <c r="M122" s="139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35.25">
      <c r="A123" s="73"/>
      <c r="B123" s="73"/>
      <c r="C123" s="73"/>
      <c r="D123" s="139"/>
      <c r="E123" s="150"/>
      <c r="F123" s="150"/>
      <c r="G123" s="150"/>
      <c r="H123" s="150"/>
      <c r="I123" s="150"/>
      <c r="J123" s="150"/>
      <c r="K123" s="150"/>
      <c r="L123" s="150"/>
      <c r="M123" s="139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35.25">
      <c r="A124" s="73"/>
      <c r="B124" s="73"/>
      <c r="C124" s="73"/>
      <c r="D124" s="139"/>
      <c r="E124" s="150"/>
      <c r="F124" s="150"/>
      <c r="G124" s="150"/>
      <c r="H124" s="150"/>
      <c r="I124" s="150"/>
      <c r="J124" s="150"/>
      <c r="K124" s="150"/>
      <c r="L124" s="150"/>
      <c r="M124" s="139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35.25">
      <c r="A125" s="73"/>
      <c r="B125" s="73"/>
      <c r="C125" s="73"/>
      <c r="D125" s="139"/>
      <c r="E125" s="150"/>
      <c r="F125" s="150"/>
      <c r="G125" s="150"/>
      <c r="H125" s="150"/>
      <c r="I125" s="150"/>
      <c r="J125" s="150"/>
      <c r="K125" s="150"/>
      <c r="L125" s="150"/>
      <c r="M125" s="139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35.25">
      <c r="A126" s="73"/>
      <c r="B126" s="73"/>
      <c r="C126" s="73"/>
      <c r="D126" s="139"/>
      <c r="E126" s="150"/>
      <c r="F126" s="150"/>
      <c r="G126" s="150"/>
      <c r="H126" s="150"/>
      <c r="I126" s="150"/>
      <c r="J126" s="150"/>
      <c r="K126" s="150"/>
      <c r="L126" s="150"/>
      <c r="M126" s="139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35.25">
      <c r="A127" s="73"/>
      <c r="B127" s="73"/>
      <c r="C127" s="73"/>
      <c r="D127" s="139"/>
      <c r="E127" s="150"/>
      <c r="F127" s="150"/>
      <c r="G127" s="150"/>
      <c r="H127" s="150"/>
      <c r="I127" s="150"/>
      <c r="J127" s="150"/>
      <c r="K127" s="150"/>
      <c r="L127" s="150"/>
      <c r="M127" s="139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35.25">
      <c r="A128" s="73"/>
      <c r="B128" s="73"/>
      <c r="C128" s="73"/>
      <c r="D128" s="139"/>
      <c r="E128" s="150"/>
      <c r="F128" s="150"/>
      <c r="G128" s="150"/>
      <c r="H128" s="150"/>
      <c r="I128" s="150"/>
      <c r="J128" s="150"/>
      <c r="K128" s="150"/>
      <c r="L128" s="150"/>
      <c r="M128" s="139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35.25">
      <c r="A129" s="73"/>
      <c r="B129" s="73"/>
      <c r="C129" s="73"/>
      <c r="D129" s="139"/>
      <c r="E129" s="150"/>
      <c r="F129" s="150"/>
      <c r="G129" s="150"/>
      <c r="H129" s="150"/>
      <c r="I129" s="150"/>
      <c r="J129" s="150"/>
      <c r="K129" s="150"/>
      <c r="L129" s="150"/>
      <c r="M129" s="139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35.25">
      <c r="A130" s="73"/>
      <c r="B130" s="73"/>
      <c r="C130" s="73"/>
      <c r="D130" s="139"/>
      <c r="E130" s="150"/>
      <c r="F130" s="150"/>
      <c r="G130" s="150"/>
      <c r="H130" s="150"/>
      <c r="I130" s="150"/>
      <c r="J130" s="150"/>
      <c r="K130" s="150"/>
      <c r="L130" s="150"/>
      <c r="M130" s="139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35.25">
      <c r="A131" s="73"/>
      <c r="B131" s="73"/>
      <c r="C131" s="73"/>
      <c r="D131" s="139"/>
      <c r="E131" s="150"/>
      <c r="F131" s="150"/>
      <c r="G131" s="150"/>
      <c r="H131" s="150"/>
      <c r="I131" s="150"/>
      <c r="J131" s="150"/>
      <c r="K131" s="150"/>
      <c r="L131" s="150"/>
      <c r="M131" s="139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35.25">
      <c r="A132" s="73"/>
      <c r="B132" s="73"/>
      <c r="C132" s="73"/>
      <c r="D132" s="139"/>
      <c r="E132" s="150"/>
      <c r="F132" s="150"/>
      <c r="G132" s="150"/>
      <c r="H132" s="150"/>
      <c r="I132" s="150"/>
      <c r="J132" s="150"/>
      <c r="K132" s="150"/>
      <c r="L132" s="150"/>
      <c r="M132" s="139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35.25">
      <c r="A133" s="73"/>
      <c r="B133" s="73"/>
      <c r="C133" s="73"/>
      <c r="D133" s="139"/>
      <c r="E133" s="150"/>
      <c r="F133" s="150"/>
      <c r="G133" s="150"/>
      <c r="H133" s="150"/>
      <c r="I133" s="150"/>
      <c r="J133" s="150"/>
      <c r="K133" s="150"/>
      <c r="L133" s="150"/>
      <c r="M133" s="139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35.25">
      <c r="A134" s="73"/>
      <c r="B134" s="73"/>
      <c r="C134" s="73"/>
      <c r="D134" s="139"/>
      <c r="E134" s="150"/>
      <c r="F134" s="150"/>
      <c r="G134" s="150"/>
      <c r="H134" s="150"/>
      <c r="I134" s="150"/>
      <c r="J134" s="150"/>
      <c r="K134" s="150"/>
      <c r="L134" s="150"/>
      <c r="M134" s="139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35.25">
      <c r="A135" s="73"/>
      <c r="B135" s="73"/>
      <c r="C135" s="73"/>
      <c r="D135" s="139"/>
      <c r="E135" s="150"/>
      <c r="F135" s="150"/>
      <c r="G135" s="150"/>
      <c r="H135" s="150"/>
      <c r="I135" s="150"/>
      <c r="J135" s="150"/>
      <c r="K135" s="150"/>
      <c r="L135" s="150"/>
      <c r="M135" s="139"/>
      <c r="N135" s="4"/>
      <c r="O135" s="4"/>
      <c r="P135" s="4"/>
      <c r="Q135" s="4"/>
      <c r="R135" s="4"/>
      <c r="S135" s="4"/>
      <c r="T135" s="4"/>
      <c r="U135" s="4"/>
      <c r="V135" s="4"/>
      <c r="W135" s="4"/>
    </row>
  </sheetData>
  <sheetProtection/>
  <mergeCells count="43">
    <mergeCell ref="A44:F44"/>
    <mergeCell ref="A48:F48"/>
    <mergeCell ref="A45:A47"/>
    <mergeCell ref="A15:A17"/>
    <mergeCell ref="A19:F19"/>
    <mergeCell ref="C15:C17"/>
    <mergeCell ref="A66:F66"/>
    <mergeCell ref="A50:F50"/>
    <mergeCell ref="B33:B43"/>
    <mergeCell ref="A63:F63"/>
    <mergeCell ref="A65:F65"/>
    <mergeCell ref="A33:A43"/>
    <mergeCell ref="C45:C47"/>
    <mergeCell ref="A23:F23"/>
    <mergeCell ref="A5:K5"/>
    <mergeCell ref="A7:A9"/>
    <mergeCell ref="B7:B9"/>
    <mergeCell ref="B11:B13"/>
    <mergeCell ref="B15:B17"/>
    <mergeCell ref="A6:M6"/>
    <mergeCell ref="C7:C9"/>
    <mergeCell ref="C11:C13"/>
    <mergeCell ref="A10:F10"/>
    <mergeCell ref="C25:C30"/>
    <mergeCell ref="B45:B47"/>
    <mergeCell ref="A25:A30"/>
    <mergeCell ref="B25:B30"/>
    <mergeCell ref="A31:F31"/>
    <mergeCell ref="A60:A62"/>
    <mergeCell ref="B60:B62"/>
    <mergeCell ref="A52:A58"/>
    <mergeCell ref="C33:C43"/>
    <mergeCell ref="C60:C62"/>
    <mergeCell ref="B52:B58"/>
    <mergeCell ref="C52:C58"/>
    <mergeCell ref="A59:F59"/>
    <mergeCell ref="A11:A13"/>
    <mergeCell ref="A14:F14"/>
    <mergeCell ref="A20:M20"/>
    <mergeCell ref="A32:M32"/>
    <mergeCell ref="A51:M51"/>
    <mergeCell ref="A24:M24"/>
    <mergeCell ref="A18:F18"/>
  </mergeCells>
  <printOptions/>
  <pageMargins left="0.7" right="0.7" top="0.75" bottom="0.39" header="0.3" footer="0.3"/>
  <pageSetup horizontalDpi="600" verticalDpi="600" orientation="portrait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33" zoomScaleSheetLayoutView="33" zoomScalePageLayoutView="0" workbookViewId="0" topLeftCell="A7">
      <selection activeCell="D27" sqref="A27:IV32"/>
    </sheetView>
  </sheetViews>
  <sheetFormatPr defaultColWidth="9.140625" defaultRowHeight="15"/>
  <cols>
    <col min="1" max="1" width="52.00390625" style="57" customWidth="1"/>
    <col min="2" max="3" width="22.7109375" style="57" customWidth="1"/>
    <col min="4" max="4" width="60.28125" style="28" customWidth="1"/>
    <col min="5" max="8" width="20.7109375" style="24" customWidth="1"/>
    <col min="9" max="9" width="24.7109375" style="24" customWidth="1"/>
    <col min="10" max="10" width="20.7109375" style="24" customWidth="1"/>
    <col min="11" max="12" width="28.57421875" style="24" customWidth="1"/>
    <col min="13" max="13" width="20.57421875" style="28" customWidth="1"/>
    <col min="14" max="14" width="9.140625" style="29" customWidth="1"/>
  </cols>
  <sheetData>
    <row r="1" spans="1:13" ht="51.75" customHeight="1">
      <c r="A1" s="73"/>
      <c r="B1" s="138"/>
      <c r="C1" s="138"/>
      <c r="D1" s="138" t="s">
        <v>147</v>
      </c>
      <c r="E1" s="156"/>
      <c r="F1" s="156"/>
      <c r="G1" s="156"/>
      <c r="H1" s="156"/>
      <c r="I1" s="64"/>
      <c r="J1" s="64"/>
      <c r="K1" s="71" t="s">
        <v>338</v>
      </c>
      <c r="L1" s="71"/>
      <c r="M1" s="139"/>
    </row>
    <row r="2" spans="1:13" ht="33.75" customHeight="1">
      <c r="A2" s="73"/>
      <c r="B2" s="138" t="s">
        <v>126</v>
      </c>
      <c r="C2" s="138"/>
      <c r="D2" s="137" t="s">
        <v>132</v>
      </c>
      <c r="E2" s="64"/>
      <c r="F2" s="64"/>
      <c r="G2" s="64"/>
      <c r="H2" s="64"/>
      <c r="I2" s="64"/>
      <c r="J2" s="64"/>
      <c r="K2" s="64"/>
      <c r="L2" s="64"/>
      <c r="M2" s="139"/>
    </row>
    <row r="3" spans="1:13" ht="67.5" customHeight="1">
      <c r="A3" s="46" t="s">
        <v>0</v>
      </c>
      <c r="B3" s="46" t="s">
        <v>1</v>
      </c>
      <c r="C3" s="140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46" t="s">
        <v>205</v>
      </c>
    </row>
    <row r="4" spans="1:12" ht="39.75" customHeight="1">
      <c r="A4" s="451" t="s">
        <v>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27"/>
    </row>
    <row r="5" spans="1:13" ht="39.75" customHeight="1">
      <c r="A5" s="483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5"/>
    </row>
    <row r="6" spans="1:13" ht="39.75" customHeight="1">
      <c r="A6" s="436" t="s">
        <v>57</v>
      </c>
      <c r="B6" s="439">
        <v>80</v>
      </c>
      <c r="C6" s="439">
        <v>5</v>
      </c>
      <c r="D6" s="41" t="s">
        <v>58</v>
      </c>
      <c r="E6" s="23">
        <v>40</v>
      </c>
      <c r="F6" s="23">
        <v>34.8</v>
      </c>
      <c r="G6" s="23">
        <v>5.08</v>
      </c>
      <c r="H6" s="23">
        <v>4</v>
      </c>
      <c r="I6" s="23">
        <v>0.24</v>
      </c>
      <c r="J6" s="23"/>
      <c r="K6" s="23">
        <v>54.64</v>
      </c>
      <c r="L6" s="23">
        <v>165</v>
      </c>
      <c r="M6" s="147">
        <f>L6*E6/1000</f>
        <v>6.6</v>
      </c>
    </row>
    <row r="7" spans="1:13" ht="39.75" customHeight="1">
      <c r="A7" s="436"/>
      <c r="B7" s="439"/>
      <c r="C7" s="439"/>
      <c r="D7" s="41" t="s">
        <v>23</v>
      </c>
      <c r="E7" s="23">
        <v>50</v>
      </c>
      <c r="F7" s="23">
        <v>50</v>
      </c>
      <c r="G7" s="23">
        <v>1.4</v>
      </c>
      <c r="H7" s="23">
        <v>1.6</v>
      </c>
      <c r="I7" s="23">
        <v>2.35</v>
      </c>
      <c r="J7" s="23">
        <v>0.65</v>
      </c>
      <c r="K7" s="23">
        <v>29.5</v>
      </c>
      <c r="L7" s="23">
        <v>40.7</v>
      </c>
      <c r="M7" s="147">
        <f>L7*E7/1000</f>
        <v>2.035</v>
      </c>
    </row>
    <row r="8" spans="1:13" ht="39.75" customHeight="1">
      <c r="A8" s="436"/>
      <c r="B8" s="439"/>
      <c r="C8" s="439"/>
      <c r="D8" s="41" t="s">
        <v>11</v>
      </c>
      <c r="E8" s="23">
        <v>3</v>
      </c>
      <c r="F8" s="23">
        <v>3</v>
      </c>
      <c r="G8" s="23">
        <v>0.01</v>
      </c>
      <c r="H8" s="23">
        <v>2.35</v>
      </c>
      <c r="I8" s="23">
        <v>0.01</v>
      </c>
      <c r="J8" s="23"/>
      <c r="K8" s="23">
        <v>22.02</v>
      </c>
      <c r="L8" s="23">
        <v>429</v>
      </c>
      <c r="M8" s="147">
        <f>L8*E8/1000</f>
        <v>1.287</v>
      </c>
    </row>
    <row r="9" spans="1:13" ht="39.75" customHeight="1">
      <c r="A9" s="433"/>
      <c r="B9" s="433"/>
      <c r="C9" s="433"/>
      <c r="D9" s="433"/>
      <c r="E9" s="433"/>
      <c r="F9" s="433"/>
      <c r="G9" s="27">
        <f>SUM(G6:G8)</f>
        <v>6.49</v>
      </c>
      <c r="H9" s="27">
        <f>SUM(H6:H8)</f>
        <v>7.949999999999999</v>
      </c>
      <c r="I9" s="27">
        <f>SUM(I6:I8)</f>
        <v>2.5999999999999996</v>
      </c>
      <c r="J9" s="27">
        <f>SUM(J6:J8)</f>
        <v>0.65</v>
      </c>
      <c r="K9" s="27">
        <f>SUM(K6:K8)</f>
        <v>106.16</v>
      </c>
      <c r="L9" s="27"/>
      <c r="M9" s="145">
        <f>SUM(M6:M8)</f>
        <v>9.922</v>
      </c>
    </row>
    <row r="10" spans="1:13" ht="51" customHeight="1">
      <c r="A10" s="440" t="s">
        <v>261</v>
      </c>
      <c r="B10" s="452" t="s">
        <v>260</v>
      </c>
      <c r="C10" s="40"/>
      <c r="D10" s="37" t="s">
        <v>45</v>
      </c>
      <c r="E10" s="22">
        <v>30</v>
      </c>
      <c r="F10" s="22">
        <v>30</v>
      </c>
      <c r="G10" s="22">
        <v>2.13</v>
      </c>
      <c r="H10" s="22">
        <v>0.33</v>
      </c>
      <c r="I10" s="22">
        <v>13.9</v>
      </c>
      <c r="J10" s="22"/>
      <c r="K10" s="22">
        <v>68.7</v>
      </c>
      <c r="L10" s="22">
        <v>60.18</v>
      </c>
      <c r="M10" s="147">
        <f>L10*E10/1000</f>
        <v>1.8054000000000001</v>
      </c>
    </row>
    <row r="11" spans="1:13" ht="42.75" customHeight="1">
      <c r="A11" s="440"/>
      <c r="B11" s="452"/>
      <c r="C11" s="40"/>
      <c r="D11" s="37" t="s">
        <v>203</v>
      </c>
      <c r="E11" s="61">
        <v>5</v>
      </c>
      <c r="F11" s="23">
        <v>5</v>
      </c>
      <c r="G11" s="23">
        <v>1.3</v>
      </c>
      <c r="H11" s="23">
        <v>1.29</v>
      </c>
      <c r="I11" s="23"/>
      <c r="J11" s="23">
        <v>0.13</v>
      </c>
      <c r="K11" s="23">
        <v>16.9</v>
      </c>
      <c r="L11" s="22">
        <v>418</v>
      </c>
      <c r="M11" s="147">
        <f>L11*E11/1000</f>
        <v>2.09</v>
      </c>
    </row>
    <row r="12" spans="1:13" ht="39.75" customHeight="1">
      <c r="A12" s="440"/>
      <c r="B12" s="452"/>
      <c r="C12" s="40"/>
      <c r="D12" s="37" t="s">
        <v>97</v>
      </c>
      <c r="E12" s="23">
        <v>5</v>
      </c>
      <c r="F12" s="23">
        <v>5</v>
      </c>
      <c r="G12" s="23">
        <v>0.02</v>
      </c>
      <c r="H12" s="23">
        <v>3.92</v>
      </c>
      <c r="I12" s="23">
        <v>0.02</v>
      </c>
      <c r="J12" s="23"/>
      <c r="K12" s="23">
        <v>36.7</v>
      </c>
      <c r="L12" s="23">
        <v>429</v>
      </c>
      <c r="M12" s="147">
        <f>L12*E12/1000</f>
        <v>2.145</v>
      </c>
    </row>
    <row r="13" spans="1:13" ht="39.75" customHeight="1">
      <c r="A13" s="433"/>
      <c r="B13" s="433"/>
      <c r="C13" s="433"/>
      <c r="D13" s="433"/>
      <c r="E13" s="433"/>
      <c r="F13" s="433"/>
      <c r="G13" s="27">
        <f>SUM(G10:G12)</f>
        <v>3.4499999999999997</v>
      </c>
      <c r="H13" s="27">
        <f>SUM(H10:H12)</f>
        <v>5.54</v>
      </c>
      <c r="I13" s="27">
        <f>SUM(I10:I12)</f>
        <v>13.92</v>
      </c>
      <c r="J13" s="27">
        <f>SUM(J10:J12)</f>
        <v>0.13</v>
      </c>
      <c r="K13" s="27">
        <f>SUM(K10:K12)</f>
        <v>122.3</v>
      </c>
      <c r="L13" s="27"/>
      <c r="M13" s="145">
        <f>SUM(M10:M12)</f>
        <v>6.0404</v>
      </c>
    </row>
    <row r="14" spans="1:13" ht="39.75" customHeight="1">
      <c r="A14" s="440" t="s">
        <v>131</v>
      </c>
      <c r="B14" s="439">
        <v>150</v>
      </c>
      <c r="C14" s="439">
        <v>57</v>
      </c>
      <c r="D14" s="37" t="s">
        <v>36</v>
      </c>
      <c r="E14" s="23">
        <v>1</v>
      </c>
      <c r="F14" s="23">
        <v>1</v>
      </c>
      <c r="G14" s="23"/>
      <c r="H14" s="23"/>
      <c r="I14" s="23"/>
      <c r="J14" s="23"/>
      <c r="K14" s="23"/>
      <c r="L14" s="23">
        <v>506</v>
      </c>
      <c r="M14" s="147">
        <f>L14*E14/1000</f>
        <v>0.506</v>
      </c>
    </row>
    <row r="15" spans="1:13" ht="39.75" customHeight="1">
      <c r="A15" s="456"/>
      <c r="B15" s="456"/>
      <c r="C15" s="439"/>
      <c r="D15" s="37" t="s">
        <v>13</v>
      </c>
      <c r="E15" s="23">
        <v>8</v>
      </c>
      <c r="F15" s="23">
        <v>8</v>
      </c>
      <c r="G15" s="23"/>
      <c r="H15" s="23"/>
      <c r="I15" s="23">
        <v>7.64</v>
      </c>
      <c r="J15" s="23"/>
      <c r="K15" s="23">
        <v>31.2</v>
      </c>
      <c r="L15" s="23">
        <v>47.95</v>
      </c>
      <c r="M15" s="147">
        <f>L15*E15/1000</f>
        <v>0.3836</v>
      </c>
    </row>
    <row r="16" spans="1:13" ht="39.75" customHeight="1">
      <c r="A16" s="433"/>
      <c r="B16" s="433"/>
      <c r="C16" s="433"/>
      <c r="D16" s="433"/>
      <c r="E16" s="433"/>
      <c r="F16" s="433"/>
      <c r="G16" s="27">
        <f>SUM(G14:G15)</f>
        <v>0</v>
      </c>
      <c r="H16" s="27">
        <f>SUM(H14:H15)</f>
        <v>0</v>
      </c>
      <c r="I16" s="27">
        <f>SUM(I14:I15)</f>
        <v>7.64</v>
      </c>
      <c r="J16" s="27">
        <f>SUM(J14:J15)</f>
        <v>0</v>
      </c>
      <c r="K16" s="27">
        <f>SUM(K14:K15)</f>
        <v>31.2</v>
      </c>
      <c r="L16" s="27"/>
      <c r="M16" s="145">
        <f>SUM(M14:M15)</f>
        <v>0.8896</v>
      </c>
    </row>
    <row r="17" spans="1:13" ht="39.75" customHeight="1">
      <c r="A17" s="435" t="s">
        <v>29</v>
      </c>
      <c r="B17" s="435"/>
      <c r="C17" s="435"/>
      <c r="D17" s="435"/>
      <c r="E17" s="435"/>
      <c r="F17" s="435"/>
      <c r="G17" s="278">
        <f>G9+G13+G16</f>
        <v>9.94</v>
      </c>
      <c r="H17" s="278">
        <f>H9+H13+H16</f>
        <v>13.489999999999998</v>
      </c>
      <c r="I17" s="278">
        <f>I9+I13+I16</f>
        <v>24.16</v>
      </c>
      <c r="J17" s="278">
        <f>J9+J13+J16</f>
        <v>0.78</v>
      </c>
      <c r="K17" s="278">
        <f>K9+K13+K16</f>
        <v>259.65999999999997</v>
      </c>
      <c r="L17" s="278"/>
      <c r="M17" s="279">
        <f>M9+M13+M16</f>
        <v>16.852</v>
      </c>
    </row>
    <row r="18" spans="1:13" ht="39.75" customHeight="1">
      <c r="A18" s="461" t="s">
        <v>14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3"/>
    </row>
    <row r="19" spans="1:13" ht="39.75" customHeight="1">
      <c r="A19" s="57" t="s">
        <v>10</v>
      </c>
      <c r="B19" s="36">
        <v>75</v>
      </c>
      <c r="C19" s="36"/>
      <c r="D19" s="41" t="s">
        <v>347</v>
      </c>
      <c r="E19" s="23">
        <v>75</v>
      </c>
      <c r="F19" s="23">
        <v>68</v>
      </c>
      <c r="G19" s="23">
        <v>0.32</v>
      </c>
      <c r="H19" s="23">
        <v>0.21</v>
      </c>
      <c r="I19" s="136">
        <v>6.48</v>
      </c>
      <c r="J19" s="136">
        <v>3.6</v>
      </c>
      <c r="K19" s="110">
        <v>30.24</v>
      </c>
      <c r="L19" s="110">
        <v>140</v>
      </c>
      <c r="M19" s="74">
        <f>L19*E19/1000</f>
        <v>10.5</v>
      </c>
    </row>
    <row r="20" spans="1:13" ht="39.75" customHeight="1">
      <c r="A20" s="448" t="s">
        <v>300</v>
      </c>
      <c r="B20" s="449"/>
      <c r="C20" s="449"/>
      <c r="D20" s="449"/>
      <c r="E20" s="449"/>
      <c r="F20" s="450"/>
      <c r="G20" s="278">
        <f>SUM(G19:G19)</f>
        <v>0.32</v>
      </c>
      <c r="H20" s="278">
        <f>SUM(H19:H19)</f>
        <v>0.21</v>
      </c>
      <c r="I20" s="278">
        <f>SUM(I19:I19)</f>
        <v>6.48</v>
      </c>
      <c r="J20" s="278">
        <f>SUM(J19:J19)</f>
        <v>3.6</v>
      </c>
      <c r="K20" s="278">
        <f>SUM(K19:K19)</f>
        <v>30.24</v>
      </c>
      <c r="L20" s="287"/>
      <c r="M20" s="286">
        <f>M19</f>
        <v>10.5</v>
      </c>
    </row>
    <row r="21" spans="1:13" ht="39.75" customHeight="1">
      <c r="A21" s="461" t="s">
        <v>16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3"/>
    </row>
    <row r="22" spans="1:13" ht="39.75" customHeight="1">
      <c r="A22" s="267"/>
      <c r="B22" s="267"/>
      <c r="C22" s="267"/>
      <c r="D22" s="37" t="s">
        <v>217</v>
      </c>
      <c r="E22" s="22">
        <v>20</v>
      </c>
      <c r="F22" s="22">
        <v>16</v>
      </c>
      <c r="G22" s="22">
        <v>0.08</v>
      </c>
      <c r="H22" s="22"/>
      <c r="I22" s="22">
        <v>1.76</v>
      </c>
      <c r="J22" s="22">
        <v>29</v>
      </c>
      <c r="K22" s="22">
        <v>16.4</v>
      </c>
      <c r="L22" s="22">
        <v>135</v>
      </c>
      <c r="M22" s="147">
        <f>E22*L22/1000</f>
        <v>2.7</v>
      </c>
    </row>
    <row r="23" spans="1:13" ht="37.5" customHeight="1">
      <c r="A23" s="465" t="s">
        <v>53</v>
      </c>
      <c r="B23" s="266">
        <v>62</v>
      </c>
      <c r="C23" s="266">
        <v>23</v>
      </c>
      <c r="D23" s="37" t="s">
        <v>331</v>
      </c>
      <c r="E23" s="23">
        <v>40</v>
      </c>
      <c r="F23" s="23">
        <v>36</v>
      </c>
      <c r="G23" s="23">
        <v>0.2</v>
      </c>
      <c r="H23" s="23">
        <v>0.16</v>
      </c>
      <c r="I23" s="23">
        <v>2.96</v>
      </c>
      <c r="J23" s="23">
        <v>1.8</v>
      </c>
      <c r="K23" s="23">
        <v>22</v>
      </c>
      <c r="L23" s="23">
        <v>140</v>
      </c>
      <c r="M23" s="147">
        <f>E23*L23/1000</f>
        <v>5.6</v>
      </c>
    </row>
    <row r="24" spans="1:13" ht="39.75" customHeight="1">
      <c r="A24" s="465"/>
      <c r="B24" s="266"/>
      <c r="C24" s="266"/>
      <c r="D24" s="37" t="s">
        <v>332</v>
      </c>
      <c r="E24" s="23">
        <v>20</v>
      </c>
      <c r="F24" s="23">
        <v>15</v>
      </c>
      <c r="G24" s="23">
        <v>0.24</v>
      </c>
      <c r="H24" s="23"/>
      <c r="I24" s="23">
        <v>3.36</v>
      </c>
      <c r="J24" s="23">
        <v>1.4</v>
      </c>
      <c r="K24" s="23">
        <v>14.56</v>
      </c>
      <c r="L24" s="23">
        <v>110</v>
      </c>
      <c r="M24" s="147">
        <f>E24*L24/1000</f>
        <v>2.2</v>
      </c>
    </row>
    <row r="25" spans="1:13" ht="39.75" customHeight="1">
      <c r="A25" s="268"/>
      <c r="B25" s="266"/>
      <c r="C25" s="266"/>
      <c r="D25" s="37" t="s">
        <v>13</v>
      </c>
      <c r="E25" s="23">
        <v>2</v>
      </c>
      <c r="F25" s="23">
        <v>2</v>
      </c>
      <c r="G25" s="23"/>
      <c r="H25" s="23"/>
      <c r="I25" s="23">
        <v>1.91</v>
      </c>
      <c r="J25" s="23"/>
      <c r="K25" s="23">
        <v>7.8</v>
      </c>
      <c r="L25" s="23">
        <v>47.95</v>
      </c>
      <c r="M25" s="147">
        <f>E25*L25/1000</f>
        <v>0.0959</v>
      </c>
    </row>
    <row r="26" spans="1:13" ht="39.75" customHeight="1">
      <c r="A26" s="433"/>
      <c r="B26" s="433"/>
      <c r="C26" s="433"/>
      <c r="D26" s="433"/>
      <c r="E26" s="433"/>
      <c r="F26" s="433"/>
      <c r="G26" s="27">
        <f>SUM(G22:G25)</f>
        <v>0.52</v>
      </c>
      <c r="H26" s="27">
        <f>SUM(H22:H25)</f>
        <v>0.16</v>
      </c>
      <c r="I26" s="27">
        <f>SUM(I22:I25)</f>
        <v>9.99</v>
      </c>
      <c r="J26" s="27">
        <f>SUM(J22:J25)</f>
        <v>32.2</v>
      </c>
      <c r="K26" s="27">
        <f>SUM(K22:K25)</f>
        <v>60.76</v>
      </c>
      <c r="L26" s="27"/>
      <c r="M26" s="145">
        <f>SUM(M22:M25)</f>
        <v>10.5959</v>
      </c>
    </row>
    <row r="27" spans="1:13" ht="39.75" customHeight="1">
      <c r="A27" s="464" t="s">
        <v>197</v>
      </c>
      <c r="B27" s="464">
        <v>150</v>
      </c>
      <c r="C27" s="464">
        <v>20</v>
      </c>
      <c r="D27" s="37" t="s">
        <v>111</v>
      </c>
      <c r="E27" s="22">
        <v>10</v>
      </c>
      <c r="F27" s="22">
        <v>8</v>
      </c>
      <c r="G27" s="22">
        <v>0.02</v>
      </c>
      <c r="H27" s="22"/>
      <c r="I27" s="22">
        <v>0.58</v>
      </c>
      <c r="J27" s="22">
        <v>0.4</v>
      </c>
      <c r="K27" s="22">
        <v>2.7</v>
      </c>
      <c r="L27" s="22">
        <v>22</v>
      </c>
      <c r="M27" s="147">
        <f>L27*E27/1000</f>
        <v>0.22</v>
      </c>
    </row>
    <row r="28" spans="1:13" ht="39.75" customHeight="1">
      <c r="A28" s="465"/>
      <c r="B28" s="465"/>
      <c r="C28" s="465"/>
      <c r="D28" s="37" t="s">
        <v>128</v>
      </c>
      <c r="E28" s="22">
        <v>7</v>
      </c>
      <c r="F28" s="22">
        <v>7</v>
      </c>
      <c r="G28" s="22">
        <v>0.81</v>
      </c>
      <c r="H28" s="22">
        <v>0.23</v>
      </c>
      <c r="I28" s="22">
        <v>4.66</v>
      </c>
      <c r="J28" s="22"/>
      <c r="K28" s="22">
        <v>24.4</v>
      </c>
      <c r="L28" s="22">
        <v>41.8</v>
      </c>
      <c r="M28" s="147">
        <f>L28*E28/1000</f>
        <v>0.29259999999999997</v>
      </c>
    </row>
    <row r="29" spans="1:13" ht="39.75" customHeight="1">
      <c r="A29" s="465"/>
      <c r="B29" s="465"/>
      <c r="C29" s="465"/>
      <c r="D29" s="37" t="s">
        <v>101</v>
      </c>
      <c r="E29" s="23">
        <v>12</v>
      </c>
      <c r="F29" s="23">
        <v>12</v>
      </c>
      <c r="G29" s="23">
        <v>2.42</v>
      </c>
      <c r="H29" s="23">
        <v>0.12</v>
      </c>
      <c r="I29" s="23"/>
      <c r="J29" s="23"/>
      <c r="K29" s="23">
        <v>12.72</v>
      </c>
      <c r="L29" s="24">
        <v>429</v>
      </c>
      <c r="M29" s="147">
        <f>L29*E29/1000</f>
        <v>5.148</v>
      </c>
    </row>
    <row r="30" spans="1:13" ht="39.75" customHeight="1">
      <c r="A30" s="465"/>
      <c r="B30" s="465"/>
      <c r="C30" s="465"/>
      <c r="D30" s="37" t="s">
        <v>110</v>
      </c>
      <c r="E30" s="23">
        <v>60</v>
      </c>
      <c r="F30" s="23">
        <v>42</v>
      </c>
      <c r="G30" s="23">
        <v>0.84</v>
      </c>
      <c r="H30" s="23">
        <v>0.16</v>
      </c>
      <c r="I30" s="23">
        <v>6.84</v>
      </c>
      <c r="J30" s="23">
        <v>8.64</v>
      </c>
      <c r="K30" s="23">
        <v>33.6</v>
      </c>
      <c r="L30" s="23">
        <v>17.6</v>
      </c>
      <c r="M30" s="147">
        <f>L30*E30/1000</f>
        <v>1.056</v>
      </c>
    </row>
    <row r="31" spans="1:13" ht="39.75" customHeight="1">
      <c r="A31" s="466"/>
      <c r="B31" s="466"/>
      <c r="C31" s="466"/>
      <c r="D31" s="37" t="s">
        <v>113</v>
      </c>
      <c r="E31" s="22">
        <v>8</v>
      </c>
      <c r="F31" s="22">
        <v>7</v>
      </c>
      <c r="G31" s="22">
        <v>0.09</v>
      </c>
      <c r="H31" s="22"/>
      <c r="I31" s="22">
        <v>0.64</v>
      </c>
      <c r="J31" s="22">
        <v>0.67</v>
      </c>
      <c r="K31" s="22">
        <v>2.9</v>
      </c>
      <c r="L31" s="22">
        <v>26.4</v>
      </c>
      <c r="M31" s="147">
        <f>L31*E31/1000</f>
        <v>0.2112</v>
      </c>
    </row>
    <row r="32" spans="1:13" ht="39.75" customHeight="1">
      <c r="A32" s="433"/>
      <c r="B32" s="433"/>
      <c r="C32" s="433"/>
      <c r="D32" s="433"/>
      <c r="E32" s="433"/>
      <c r="F32" s="433"/>
      <c r="G32" s="27">
        <f>SUM(G27:G31)</f>
        <v>4.18</v>
      </c>
      <c r="H32" s="27">
        <f>SUM(H27:H31)</f>
        <v>0.51</v>
      </c>
      <c r="I32" s="27">
        <f>SUM(I27:I31)</f>
        <v>12.72</v>
      </c>
      <c r="J32" s="27">
        <f>SUM(J27:J31)</f>
        <v>9.71</v>
      </c>
      <c r="K32" s="27">
        <f>SUM(K27:K31)</f>
        <v>76.32000000000001</v>
      </c>
      <c r="L32" s="27"/>
      <c r="M32" s="145">
        <f>SUM(M27:M31)</f>
        <v>6.9277999999999995</v>
      </c>
    </row>
    <row r="33" spans="1:13" ht="39.75" customHeight="1">
      <c r="A33" s="440" t="s">
        <v>333</v>
      </c>
      <c r="B33" s="439" t="s">
        <v>209</v>
      </c>
      <c r="C33" s="439">
        <v>8</v>
      </c>
      <c r="D33" s="37" t="s">
        <v>18</v>
      </c>
      <c r="E33" s="22">
        <v>63</v>
      </c>
      <c r="F33" s="22">
        <v>63</v>
      </c>
      <c r="G33" s="22">
        <v>12.6</v>
      </c>
      <c r="H33" s="22">
        <v>6.17</v>
      </c>
      <c r="I33" s="22"/>
      <c r="J33" s="22"/>
      <c r="K33" s="22">
        <v>105.84</v>
      </c>
      <c r="L33" s="22">
        <v>429</v>
      </c>
      <c r="M33" s="147">
        <f aca="true" t="shared" si="0" ref="M33:M41">L33*E33/1000</f>
        <v>27.027</v>
      </c>
    </row>
    <row r="34" spans="1:13" ht="39.75" customHeight="1">
      <c r="A34" s="456"/>
      <c r="B34" s="456"/>
      <c r="C34" s="439"/>
      <c r="D34" s="37" t="s">
        <v>210</v>
      </c>
      <c r="E34" s="22">
        <v>13</v>
      </c>
      <c r="F34" s="22">
        <v>13</v>
      </c>
      <c r="G34" s="22">
        <v>0.82</v>
      </c>
      <c r="H34" s="22">
        <v>0.12</v>
      </c>
      <c r="I34" s="22">
        <v>9.24</v>
      </c>
      <c r="J34" s="22"/>
      <c r="K34" s="22">
        <v>42.38</v>
      </c>
      <c r="L34" s="22">
        <v>50.05</v>
      </c>
      <c r="M34" s="147">
        <f t="shared" si="0"/>
        <v>0.65065</v>
      </c>
    </row>
    <row r="35" spans="1:13" ht="39.75" customHeight="1">
      <c r="A35" s="456"/>
      <c r="B35" s="456"/>
      <c r="C35" s="439"/>
      <c r="D35" s="37" t="s">
        <v>20</v>
      </c>
      <c r="E35" s="22">
        <v>8</v>
      </c>
      <c r="F35" s="22">
        <v>7</v>
      </c>
      <c r="G35" s="22">
        <v>0.09</v>
      </c>
      <c r="H35" s="22"/>
      <c r="I35" s="22">
        <v>0.64</v>
      </c>
      <c r="J35" s="22">
        <v>0.67</v>
      </c>
      <c r="K35" s="22">
        <v>2.9</v>
      </c>
      <c r="L35" s="22">
        <v>26.4</v>
      </c>
      <c r="M35" s="147">
        <f t="shared" si="0"/>
        <v>0.2112</v>
      </c>
    </row>
    <row r="36" spans="1:13" ht="39.75" customHeight="1">
      <c r="A36" s="456"/>
      <c r="B36" s="456"/>
      <c r="C36" s="439"/>
      <c r="D36" s="41" t="s">
        <v>11</v>
      </c>
      <c r="E36" s="23">
        <v>3</v>
      </c>
      <c r="F36" s="23">
        <v>3</v>
      </c>
      <c r="G36" s="23">
        <v>0.01</v>
      </c>
      <c r="H36" s="23">
        <v>2.35</v>
      </c>
      <c r="I36" s="23">
        <v>0.01</v>
      </c>
      <c r="J36" s="23"/>
      <c r="K36" s="23">
        <v>22.02</v>
      </c>
      <c r="L36" s="23">
        <v>429</v>
      </c>
      <c r="M36" s="147">
        <f t="shared" si="0"/>
        <v>1.287</v>
      </c>
    </row>
    <row r="37" spans="1:13" ht="39.75" customHeight="1">
      <c r="A37" s="456"/>
      <c r="B37" s="456"/>
      <c r="C37" s="439"/>
      <c r="D37" s="37" t="s">
        <v>26</v>
      </c>
      <c r="E37" s="22">
        <v>2</v>
      </c>
      <c r="F37" s="22">
        <v>2</v>
      </c>
      <c r="G37" s="22">
        <v>0.18</v>
      </c>
      <c r="H37" s="22">
        <v>0.02</v>
      </c>
      <c r="I37" s="22">
        <v>1.4</v>
      </c>
      <c r="J37" s="22"/>
      <c r="K37" s="22">
        <v>6.34</v>
      </c>
      <c r="L37" s="22">
        <v>32.9</v>
      </c>
      <c r="M37" s="147">
        <f t="shared" si="0"/>
        <v>0.0658</v>
      </c>
    </row>
    <row r="38" spans="1:13" ht="39.75" customHeight="1">
      <c r="A38" s="456"/>
      <c r="B38" s="456"/>
      <c r="C38" s="439"/>
      <c r="D38" s="37"/>
      <c r="E38" s="22"/>
      <c r="F38" s="22"/>
      <c r="G38" s="22"/>
      <c r="H38" s="22"/>
      <c r="I38" s="22"/>
      <c r="J38" s="22"/>
      <c r="K38" s="22"/>
      <c r="L38" s="22"/>
      <c r="M38" s="147"/>
    </row>
    <row r="39" spans="1:13" ht="39.75" customHeight="1">
      <c r="A39" s="456"/>
      <c r="B39" s="456"/>
      <c r="C39" s="439"/>
      <c r="D39" s="37" t="s">
        <v>21</v>
      </c>
      <c r="E39" s="22">
        <v>10</v>
      </c>
      <c r="F39" s="22">
        <v>8</v>
      </c>
      <c r="G39" s="22">
        <v>0.02</v>
      </c>
      <c r="H39" s="22"/>
      <c r="I39" s="22">
        <v>0.58</v>
      </c>
      <c r="J39" s="22">
        <v>0.4</v>
      </c>
      <c r="K39" s="22">
        <v>2.7</v>
      </c>
      <c r="L39" s="22">
        <v>22</v>
      </c>
      <c r="M39" s="147">
        <f t="shared" si="0"/>
        <v>0.22</v>
      </c>
    </row>
    <row r="40" spans="1:13" ht="39.75" customHeight="1">
      <c r="A40" s="456"/>
      <c r="B40" s="456"/>
      <c r="C40" s="439"/>
      <c r="D40" s="77" t="s">
        <v>91</v>
      </c>
      <c r="E40" s="22">
        <v>4</v>
      </c>
      <c r="F40" s="22">
        <v>4</v>
      </c>
      <c r="G40" s="22"/>
      <c r="H40" s="22">
        <v>3.76</v>
      </c>
      <c r="I40" s="22"/>
      <c r="J40" s="22"/>
      <c r="K40" s="22">
        <v>34.92</v>
      </c>
      <c r="L40" s="24">
        <v>120</v>
      </c>
      <c r="M40" s="147">
        <f t="shared" si="0"/>
        <v>0.48</v>
      </c>
    </row>
    <row r="41" spans="1:13" ht="39.75" customHeight="1">
      <c r="A41" s="456"/>
      <c r="B41" s="456"/>
      <c r="C41" s="439"/>
      <c r="D41" s="41" t="s">
        <v>164</v>
      </c>
      <c r="E41" s="23">
        <v>5</v>
      </c>
      <c r="F41" s="23">
        <v>4.25</v>
      </c>
      <c r="G41" s="23">
        <v>0.62</v>
      </c>
      <c r="H41" s="23">
        <v>1.25</v>
      </c>
      <c r="I41" s="23">
        <v>0.02</v>
      </c>
      <c r="J41" s="23"/>
      <c r="K41" s="23">
        <v>14.11</v>
      </c>
      <c r="L41" s="23">
        <v>165</v>
      </c>
      <c r="M41" s="147">
        <f t="shared" si="0"/>
        <v>0.825</v>
      </c>
    </row>
    <row r="42" spans="1:13" ht="39.75" customHeight="1">
      <c r="A42" s="433"/>
      <c r="B42" s="433"/>
      <c r="C42" s="433"/>
      <c r="D42" s="433"/>
      <c r="E42" s="433"/>
      <c r="F42" s="433"/>
      <c r="G42" s="27">
        <f>SUM(G33:G41)</f>
        <v>14.339999999999998</v>
      </c>
      <c r="H42" s="27">
        <f>SUM(H33:H41)</f>
        <v>13.67</v>
      </c>
      <c r="I42" s="27">
        <f>SUM(I33:I41)</f>
        <v>11.89</v>
      </c>
      <c r="J42" s="27">
        <f>SUM(J33:J41)</f>
        <v>1.07</v>
      </c>
      <c r="K42" s="27">
        <f>SUM(K33:K41)</f>
        <v>231.21000000000004</v>
      </c>
      <c r="L42" s="27"/>
      <c r="M42" s="145">
        <f>SUM(M33:M41)</f>
        <v>30.76665</v>
      </c>
    </row>
    <row r="43" spans="1:13" ht="39.75" customHeight="1">
      <c r="A43" s="436" t="s">
        <v>190</v>
      </c>
      <c r="B43" s="439">
        <v>150</v>
      </c>
      <c r="C43" s="439">
        <v>31</v>
      </c>
      <c r="D43" s="37" t="s">
        <v>190</v>
      </c>
      <c r="E43" s="23">
        <v>10</v>
      </c>
      <c r="F43" s="23">
        <v>10</v>
      </c>
      <c r="G43" s="23"/>
      <c r="H43" s="23"/>
      <c r="I43" s="23">
        <v>9.2</v>
      </c>
      <c r="J43" s="23"/>
      <c r="K43" s="23">
        <v>36.8</v>
      </c>
      <c r="L43" s="23">
        <v>53.9</v>
      </c>
      <c r="M43" s="146">
        <f>E43*L43/1000</f>
        <v>0.539</v>
      </c>
    </row>
    <row r="44" spans="1:13" ht="39.75" customHeight="1">
      <c r="A44" s="436"/>
      <c r="B44" s="439"/>
      <c r="C44" s="439"/>
      <c r="D44" s="37" t="s">
        <v>98</v>
      </c>
      <c r="E44" s="23">
        <v>8</v>
      </c>
      <c r="F44" s="23">
        <v>8</v>
      </c>
      <c r="G44" s="23"/>
      <c r="H44" s="23"/>
      <c r="I44" s="23">
        <v>7.64</v>
      </c>
      <c r="J44" s="23"/>
      <c r="K44" s="23">
        <v>31.2</v>
      </c>
      <c r="L44" s="23">
        <v>47.95</v>
      </c>
      <c r="M44" s="146">
        <f>E44*L44/1000</f>
        <v>0.3836</v>
      </c>
    </row>
    <row r="45" spans="1:13" ht="39.75" customHeight="1">
      <c r="A45" s="433"/>
      <c r="B45" s="433"/>
      <c r="C45" s="433"/>
      <c r="D45" s="433"/>
      <c r="E45" s="433"/>
      <c r="F45" s="433"/>
      <c r="G45" s="27"/>
      <c r="H45" s="27"/>
      <c r="I45" s="27">
        <f>SUM(I43:I44)</f>
        <v>16.84</v>
      </c>
      <c r="J45" s="27">
        <f>SUM(J43:J44)</f>
        <v>0</v>
      </c>
      <c r="K45" s="27">
        <f>SUM(K43:K44)</f>
        <v>68</v>
      </c>
      <c r="L45" s="27"/>
      <c r="M45" s="145">
        <f>SUM(M43:M44)</f>
        <v>0.9226000000000001</v>
      </c>
    </row>
    <row r="46" spans="1:13" ht="39.75" customHeight="1">
      <c r="A46" s="57" t="s">
        <v>43</v>
      </c>
      <c r="B46" s="46">
        <v>25</v>
      </c>
      <c r="C46" s="46"/>
      <c r="D46" s="41" t="s">
        <v>24</v>
      </c>
      <c r="E46" s="23">
        <v>25</v>
      </c>
      <c r="F46" s="23">
        <v>25</v>
      </c>
      <c r="G46" s="23">
        <v>1.3</v>
      </c>
      <c r="H46" s="23">
        <v>0.3</v>
      </c>
      <c r="I46" s="23">
        <v>11.07</v>
      </c>
      <c r="J46" s="23"/>
      <c r="K46" s="23">
        <v>53.5</v>
      </c>
      <c r="L46" s="23">
        <v>53.16</v>
      </c>
      <c r="M46" s="148">
        <f>L46*E46/1000</f>
        <v>1.329</v>
      </c>
    </row>
    <row r="47" spans="1:13" ht="39.75" customHeight="1">
      <c r="A47" s="435" t="s">
        <v>28</v>
      </c>
      <c r="B47" s="435"/>
      <c r="C47" s="435"/>
      <c r="D47" s="435"/>
      <c r="E47" s="435"/>
      <c r="F47" s="435"/>
      <c r="G47" s="278">
        <f>G26+G32+G42+G45+G46</f>
        <v>20.34</v>
      </c>
      <c r="H47" s="278">
        <f>H26+H32+H42+H45+H46</f>
        <v>14.64</v>
      </c>
      <c r="I47" s="278">
        <f>I26+I32+I42+I45+I46</f>
        <v>62.51</v>
      </c>
      <c r="J47" s="278">
        <f>J26+J32+J42+J45+J46</f>
        <v>42.980000000000004</v>
      </c>
      <c r="K47" s="278">
        <f>K26+K32+K42+K45+K46</f>
        <v>489.7900000000001</v>
      </c>
      <c r="L47" s="278"/>
      <c r="M47" s="279">
        <f>M26+M32+M42+M45+M46</f>
        <v>50.54195</v>
      </c>
    </row>
    <row r="48" spans="1:13" ht="39.75" customHeight="1">
      <c r="A48" s="493" t="s">
        <v>25</v>
      </c>
      <c r="B48" s="494"/>
      <c r="C48" s="494"/>
      <c r="D48" s="462"/>
      <c r="E48" s="462"/>
      <c r="F48" s="462"/>
      <c r="G48" s="462"/>
      <c r="H48" s="462"/>
      <c r="I48" s="462"/>
      <c r="J48" s="462"/>
      <c r="K48" s="462"/>
      <c r="L48" s="462"/>
      <c r="M48" s="463"/>
    </row>
    <row r="49" spans="1:13" ht="39.75" customHeight="1">
      <c r="A49" s="495" t="s">
        <v>328</v>
      </c>
      <c r="B49" s="267">
        <v>150</v>
      </c>
      <c r="C49" s="267">
        <v>60</v>
      </c>
      <c r="D49" s="295" t="s">
        <v>26</v>
      </c>
      <c r="E49" s="133">
        <v>5</v>
      </c>
      <c r="F49" s="133">
        <v>5</v>
      </c>
      <c r="G49" s="133">
        <v>15.7</v>
      </c>
      <c r="H49" s="133">
        <v>8.46</v>
      </c>
      <c r="I49" s="133">
        <v>3.76</v>
      </c>
      <c r="J49" s="133">
        <v>0.47</v>
      </c>
      <c r="K49" s="133">
        <v>149</v>
      </c>
      <c r="L49" s="28">
        <v>32.9</v>
      </c>
      <c r="M49" s="147">
        <f>L49*E49/1000</f>
        <v>0.1645</v>
      </c>
    </row>
    <row r="50" spans="1:13" ht="39.75" customHeight="1">
      <c r="A50" s="496"/>
      <c r="B50" s="268"/>
      <c r="C50" s="268"/>
      <c r="D50" s="295" t="s">
        <v>187</v>
      </c>
      <c r="E50" s="133">
        <v>70</v>
      </c>
      <c r="F50" s="133">
        <v>70</v>
      </c>
      <c r="G50" s="133">
        <v>0.72</v>
      </c>
      <c r="H50" s="133">
        <v>0.07</v>
      </c>
      <c r="I50" s="133">
        <v>4.75</v>
      </c>
      <c r="J50" s="133"/>
      <c r="K50" s="133">
        <v>23</v>
      </c>
      <c r="L50" s="28">
        <v>198</v>
      </c>
      <c r="M50" s="147">
        <f aca="true" t="shared" si="1" ref="M50:M57">L50*E50/1000</f>
        <v>13.86</v>
      </c>
    </row>
    <row r="51" spans="1:13" ht="39.75" customHeight="1">
      <c r="A51" s="496"/>
      <c r="B51" s="268"/>
      <c r="C51" s="268"/>
      <c r="D51" s="296" t="s">
        <v>329</v>
      </c>
      <c r="E51" s="418">
        <v>4</v>
      </c>
      <c r="F51" s="23">
        <v>3.48</v>
      </c>
      <c r="G51" s="23">
        <v>0.38</v>
      </c>
      <c r="H51" s="23">
        <v>0.3</v>
      </c>
      <c r="I51" s="23">
        <v>0.02</v>
      </c>
      <c r="J51" s="23"/>
      <c r="K51" s="23">
        <v>4.1</v>
      </c>
      <c r="L51" s="28">
        <v>165</v>
      </c>
      <c r="M51" s="147">
        <f t="shared" si="1"/>
        <v>0.66</v>
      </c>
    </row>
    <row r="52" spans="1:13" ht="39.75" customHeight="1">
      <c r="A52" s="496"/>
      <c r="B52" s="268"/>
      <c r="C52" s="268"/>
      <c r="D52" s="296" t="s">
        <v>96</v>
      </c>
      <c r="E52" s="23">
        <v>30</v>
      </c>
      <c r="F52" s="23">
        <v>30</v>
      </c>
      <c r="G52" s="23"/>
      <c r="H52" s="23"/>
      <c r="I52" s="23">
        <v>6.99</v>
      </c>
      <c r="J52" s="23"/>
      <c r="K52" s="23">
        <v>26.5</v>
      </c>
      <c r="L52" s="28">
        <v>40.7</v>
      </c>
      <c r="M52" s="147">
        <f t="shared" si="1"/>
        <v>1.221</v>
      </c>
    </row>
    <row r="53" spans="1:13" ht="39.75" customHeight="1">
      <c r="A53" s="496"/>
      <c r="B53" s="268"/>
      <c r="C53" s="268"/>
      <c r="D53" s="296" t="s">
        <v>98</v>
      </c>
      <c r="E53" s="23">
        <v>10</v>
      </c>
      <c r="F53" s="23">
        <v>10</v>
      </c>
      <c r="G53" s="23">
        <v>0.33</v>
      </c>
      <c r="H53" s="23">
        <v>0.05</v>
      </c>
      <c r="I53" s="23">
        <v>2.5</v>
      </c>
      <c r="J53" s="23"/>
      <c r="K53" s="23">
        <v>12.3</v>
      </c>
      <c r="L53" s="28">
        <v>47.95</v>
      </c>
      <c r="M53" s="147">
        <f t="shared" si="1"/>
        <v>0.4795</v>
      </c>
    </row>
    <row r="54" spans="1:13" ht="39.75" customHeight="1">
      <c r="A54" s="496"/>
      <c r="B54" s="268"/>
      <c r="C54" s="268"/>
      <c r="D54" s="296" t="s">
        <v>302</v>
      </c>
      <c r="E54" s="61">
        <v>10</v>
      </c>
      <c r="F54" s="23">
        <v>10</v>
      </c>
      <c r="G54" s="23">
        <v>0.015</v>
      </c>
      <c r="H54" s="23">
        <v>2.48</v>
      </c>
      <c r="I54" s="23">
        <v>0.03</v>
      </c>
      <c r="J54" s="23"/>
      <c r="K54" s="23">
        <v>22.5</v>
      </c>
      <c r="L54" s="28">
        <v>38.5</v>
      </c>
      <c r="M54" s="147">
        <f t="shared" si="1"/>
        <v>0.385</v>
      </c>
    </row>
    <row r="55" spans="1:13" ht="39.75" customHeight="1">
      <c r="A55" s="496"/>
      <c r="B55" s="420"/>
      <c r="C55" s="268"/>
      <c r="D55" s="296" t="s">
        <v>97</v>
      </c>
      <c r="E55" s="61">
        <v>3</v>
      </c>
      <c r="F55" s="23">
        <v>3</v>
      </c>
      <c r="G55" s="23"/>
      <c r="H55" s="23"/>
      <c r="I55" s="23"/>
      <c r="J55" s="23"/>
      <c r="K55" s="23"/>
      <c r="L55" s="28">
        <v>429</v>
      </c>
      <c r="M55" s="147">
        <f t="shared" si="1"/>
        <v>1.287</v>
      </c>
    </row>
    <row r="56" spans="1:13" ht="39.75" customHeight="1">
      <c r="A56" s="496"/>
      <c r="B56" s="420"/>
      <c r="C56" s="268"/>
      <c r="D56" s="296" t="s">
        <v>17</v>
      </c>
      <c r="E56" s="61">
        <v>2</v>
      </c>
      <c r="F56" s="23">
        <v>2</v>
      </c>
      <c r="G56" s="23"/>
      <c r="H56" s="23"/>
      <c r="I56" s="23"/>
      <c r="J56" s="23"/>
      <c r="K56" s="23"/>
      <c r="L56" s="28">
        <v>120</v>
      </c>
      <c r="M56" s="147">
        <f t="shared" si="1"/>
        <v>0.24</v>
      </c>
    </row>
    <row r="57" spans="1:13" ht="39.75" customHeight="1">
      <c r="A57" s="497"/>
      <c r="B57" s="294"/>
      <c r="C57" s="277"/>
      <c r="D57" s="413" t="s">
        <v>301</v>
      </c>
      <c r="E57" s="133">
        <v>2</v>
      </c>
      <c r="F57" s="133">
        <v>2</v>
      </c>
      <c r="G57" s="133">
        <v>0.02</v>
      </c>
      <c r="H57" s="133"/>
      <c r="I57" s="133">
        <v>2.41</v>
      </c>
      <c r="J57" s="133">
        <v>0.06</v>
      </c>
      <c r="K57" s="133">
        <v>9.42</v>
      </c>
      <c r="L57" s="28">
        <v>363</v>
      </c>
      <c r="M57" s="147">
        <f t="shared" si="1"/>
        <v>0.726</v>
      </c>
    </row>
    <row r="58" spans="1:13" ht="39.75" customHeight="1">
      <c r="A58" s="483"/>
      <c r="B58" s="484"/>
      <c r="C58" s="484"/>
      <c r="D58" s="484"/>
      <c r="E58" s="484"/>
      <c r="F58" s="485"/>
      <c r="G58" s="27">
        <f>SUM(G49:G57)</f>
        <v>17.164999999999996</v>
      </c>
      <c r="H58" s="27">
        <f>SUM(H49:H54)</f>
        <v>11.360000000000003</v>
      </c>
      <c r="I58" s="27">
        <f>SUM(I49:I57)</f>
        <v>20.46</v>
      </c>
      <c r="J58" s="27">
        <f>SUM(J49:J54)</f>
        <v>0.47</v>
      </c>
      <c r="K58" s="27">
        <f>SUM(K49:K57)</f>
        <v>246.82</v>
      </c>
      <c r="L58" s="27"/>
      <c r="M58" s="145">
        <f>SUM(M49:M57)</f>
        <v>19.023</v>
      </c>
    </row>
    <row r="59" spans="1:13" ht="39.75" customHeight="1">
      <c r="A59" s="27" t="s">
        <v>275</v>
      </c>
      <c r="B59" s="27">
        <v>20</v>
      </c>
      <c r="C59" s="27">
        <v>20</v>
      </c>
      <c r="D59" s="49" t="s">
        <v>345</v>
      </c>
      <c r="E59" s="23">
        <v>20</v>
      </c>
      <c r="F59" s="23">
        <v>20</v>
      </c>
      <c r="G59" s="23">
        <v>0.7</v>
      </c>
      <c r="H59" s="23">
        <v>0.24</v>
      </c>
      <c r="I59" s="23">
        <v>14.6</v>
      </c>
      <c r="J59" s="23"/>
      <c r="K59" s="23">
        <v>61.8</v>
      </c>
      <c r="L59" s="23">
        <v>88</v>
      </c>
      <c r="M59" s="145">
        <f>E59*L59/1000</f>
        <v>1.76</v>
      </c>
    </row>
    <row r="60" spans="1:13" ht="39.75" customHeight="1">
      <c r="A60" s="436" t="s">
        <v>52</v>
      </c>
      <c r="B60" s="437">
        <v>200</v>
      </c>
      <c r="C60" s="437">
        <v>56</v>
      </c>
      <c r="D60" s="33" t="s">
        <v>66</v>
      </c>
      <c r="E60" s="23">
        <v>1</v>
      </c>
      <c r="F60" s="23">
        <v>1</v>
      </c>
      <c r="G60" s="23">
        <v>0.24</v>
      </c>
      <c r="H60" s="23">
        <v>0.17</v>
      </c>
      <c r="I60" s="23">
        <v>0.24</v>
      </c>
      <c r="J60" s="23"/>
      <c r="K60" s="23">
        <v>3.8</v>
      </c>
      <c r="L60" s="23">
        <v>605</v>
      </c>
      <c r="M60" s="147">
        <f>L60*E60/1000</f>
        <v>0.605</v>
      </c>
    </row>
    <row r="61" spans="1:13" ht="39.75" customHeight="1">
      <c r="A61" s="436"/>
      <c r="B61" s="438"/>
      <c r="C61" s="437"/>
      <c r="D61" s="33" t="s">
        <v>40</v>
      </c>
      <c r="E61" s="23">
        <v>100</v>
      </c>
      <c r="F61" s="23">
        <v>100</v>
      </c>
      <c r="G61" s="23">
        <v>2.8</v>
      </c>
      <c r="H61" s="23">
        <v>3.2</v>
      </c>
      <c r="I61" s="23">
        <v>4.7</v>
      </c>
      <c r="J61" s="23">
        <v>1.3</v>
      </c>
      <c r="K61" s="23">
        <v>59</v>
      </c>
      <c r="L61" s="23">
        <v>40.7</v>
      </c>
      <c r="M61" s="147">
        <f>L61*E61/1000</f>
        <v>4.07</v>
      </c>
    </row>
    <row r="62" spans="1:13" ht="39.75" customHeight="1">
      <c r="A62" s="436"/>
      <c r="B62" s="438"/>
      <c r="C62" s="437"/>
      <c r="D62" s="41" t="s">
        <v>39</v>
      </c>
      <c r="E62" s="23">
        <v>8</v>
      </c>
      <c r="F62" s="23">
        <v>8</v>
      </c>
      <c r="G62" s="23"/>
      <c r="H62" s="23"/>
      <c r="I62" s="23">
        <v>7.64</v>
      </c>
      <c r="J62" s="23"/>
      <c r="K62" s="23">
        <v>31.2</v>
      </c>
      <c r="L62" s="23">
        <v>47.95</v>
      </c>
      <c r="M62" s="147">
        <f>L62*E62/1000</f>
        <v>0.3836</v>
      </c>
    </row>
    <row r="63" spans="1:13" ht="39.75" customHeight="1">
      <c r="A63" s="436"/>
      <c r="B63" s="436"/>
      <c r="C63" s="436"/>
      <c r="D63" s="436"/>
      <c r="E63" s="436"/>
      <c r="F63" s="436"/>
      <c r="G63" s="27">
        <f>SUM(G60+G61)</f>
        <v>3.04</v>
      </c>
      <c r="H63" s="27">
        <f>SUM(H60+H61)</f>
        <v>3.37</v>
      </c>
      <c r="I63" s="27">
        <f>SUM(I60:I62)</f>
        <v>12.58</v>
      </c>
      <c r="J63" s="27">
        <f>SUM(J60+J61)</f>
        <v>1.3</v>
      </c>
      <c r="K63" s="27">
        <f>SUM(K60+K61)</f>
        <v>62.8</v>
      </c>
      <c r="L63" s="27"/>
      <c r="M63" s="145">
        <f>SUM(M60+M61)</f>
        <v>4.675000000000001</v>
      </c>
    </row>
    <row r="64" spans="1:13" ht="39.75" customHeight="1">
      <c r="A64" s="435" t="s">
        <v>30</v>
      </c>
      <c r="B64" s="435"/>
      <c r="C64" s="435"/>
      <c r="D64" s="435"/>
      <c r="E64" s="435"/>
      <c r="F64" s="435"/>
      <c r="G64" s="278">
        <f>G58+G63</f>
        <v>20.204999999999995</v>
      </c>
      <c r="H64" s="278">
        <f>H58+H63</f>
        <v>14.730000000000004</v>
      </c>
      <c r="I64" s="278">
        <f>I58+I63</f>
        <v>33.04</v>
      </c>
      <c r="J64" s="278">
        <f>J58+J63</f>
        <v>1.77</v>
      </c>
      <c r="K64" s="278">
        <f>K58+K63</f>
        <v>309.62</v>
      </c>
      <c r="L64" s="278"/>
      <c r="M64" s="279">
        <f>M58+M63+M59</f>
        <v>25.458000000000002</v>
      </c>
    </row>
    <row r="65" spans="1:13" ht="39.75" customHeight="1">
      <c r="A65" s="432" t="s">
        <v>31</v>
      </c>
      <c r="B65" s="432"/>
      <c r="C65" s="432"/>
      <c r="D65" s="432"/>
      <c r="E65" s="432"/>
      <c r="F65" s="432"/>
      <c r="G65" s="280">
        <f>G17+G47+G64</f>
        <v>50.485</v>
      </c>
      <c r="H65" s="280">
        <f>H17+H47+H64</f>
        <v>42.86</v>
      </c>
      <c r="I65" s="298">
        <f>I17+I47+I64+H65</f>
        <v>162.57</v>
      </c>
      <c r="J65" s="280">
        <f>J17+J47+J64</f>
        <v>45.53000000000001</v>
      </c>
      <c r="K65" s="288">
        <f>K17+K47+K64</f>
        <v>1059.0700000000002</v>
      </c>
      <c r="L65" s="280"/>
      <c r="M65" s="281">
        <f>M17+M20+M47+M64</f>
        <v>103.35195</v>
      </c>
    </row>
    <row r="66" spans="4:12" ht="35.25">
      <c r="D66" s="41"/>
      <c r="E66" s="23"/>
      <c r="F66" s="23"/>
      <c r="G66" s="23"/>
      <c r="H66" s="23"/>
      <c r="I66" s="23"/>
      <c r="J66" s="23"/>
      <c r="K66" s="23"/>
      <c r="L66" s="23"/>
    </row>
    <row r="68" ht="35.25">
      <c r="B68" s="57" t="s">
        <v>32</v>
      </c>
    </row>
  </sheetData>
  <sheetProtection/>
  <mergeCells count="41">
    <mergeCell ref="A65:F65"/>
    <mergeCell ref="A45:F45"/>
    <mergeCell ref="A47:F47"/>
    <mergeCell ref="A58:F58"/>
    <mergeCell ref="A64:F64"/>
    <mergeCell ref="A63:F63"/>
    <mergeCell ref="B43:B44"/>
    <mergeCell ref="C27:C31"/>
    <mergeCell ref="C60:C62"/>
    <mergeCell ref="C43:C44"/>
    <mergeCell ref="A42:F42"/>
    <mergeCell ref="B33:B41"/>
    <mergeCell ref="A4:K4"/>
    <mergeCell ref="A9:F9"/>
    <mergeCell ref="A13:F13"/>
    <mergeCell ref="A6:A8"/>
    <mergeCell ref="A14:A15"/>
    <mergeCell ref="A5:M5"/>
    <mergeCell ref="C6:C8"/>
    <mergeCell ref="B6:B8"/>
    <mergeCell ref="B14:B15"/>
    <mergeCell ref="C14:C15"/>
    <mergeCell ref="A21:M21"/>
    <mergeCell ref="A20:F20"/>
    <mergeCell ref="A27:A31"/>
    <mergeCell ref="A17:F17"/>
    <mergeCell ref="A10:A12"/>
    <mergeCell ref="B10:B12"/>
    <mergeCell ref="A23:A24"/>
    <mergeCell ref="A16:F16"/>
    <mergeCell ref="A18:M18"/>
    <mergeCell ref="A60:A62"/>
    <mergeCell ref="B27:B31"/>
    <mergeCell ref="C33:C41"/>
    <mergeCell ref="A43:A44"/>
    <mergeCell ref="A26:F26"/>
    <mergeCell ref="A32:F32"/>
    <mergeCell ref="B60:B62"/>
    <mergeCell ref="A48:M48"/>
    <mergeCell ref="A49:A57"/>
    <mergeCell ref="A33:A41"/>
  </mergeCells>
  <printOptions/>
  <pageMargins left="0.7" right="0.7" top="0.75" bottom="0.75" header="0.3" footer="0.3"/>
  <pageSetup horizontalDpi="600" verticalDpi="600" orientation="portrait" paperSize="9" scale="24" r:id="rId1"/>
  <rowBreaks count="1" manualBreakCount="1">
    <brk id="6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35" zoomScaleNormal="89" zoomScaleSheetLayoutView="35" zoomScalePageLayoutView="0" workbookViewId="0" topLeftCell="A4">
      <selection activeCell="D27" sqref="A27:IV32"/>
    </sheetView>
  </sheetViews>
  <sheetFormatPr defaultColWidth="9.140625" defaultRowHeight="15"/>
  <cols>
    <col min="1" max="1" width="68.8515625" style="157" customWidth="1"/>
    <col min="2" max="2" width="26.7109375" style="157" customWidth="1"/>
    <col min="3" max="3" width="27.7109375" style="157" customWidth="1"/>
    <col min="4" max="4" width="59.57421875" style="168" customWidth="1"/>
    <col min="5" max="8" width="20.7109375" style="167" customWidth="1"/>
    <col min="9" max="9" width="23.421875" style="167" customWidth="1"/>
    <col min="10" max="10" width="25.00390625" style="167" customWidth="1"/>
    <col min="11" max="12" width="29.140625" style="167" customWidth="1"/>
    <col min="13" max="13" width="21.28125" style="167" customWidth="1"/>
  </cols>
  <sheetData>
    <row r="1" spans="1:13" ht="35.25">
      <c r="A1" s="157" t="s">
        <v>32</v>
      </c>
      <c r="B1" s="157" t="s">
        <v>194</v>
      </c>
      <c r="D1" s="157" t="s">
        <v>146</v>
      </c>
      <c r="E1" s="158"/>
      <c r="F1" s="158"/>
      <c r="G1" s="158"/>
      <c r="H1" s="158"/>
      <c r="I1" s="158"/>
      <c r="J1" s="158"/>
      <c r="K1" s="159" t="s">
        <v>338</v>
      </c>
      <c r="L1" s="159"/>
      <c r="M1" s="160"/>
    </row>
    <row r="2" spans="2:13" ht="35.25">
      <c r="B2" s="157" t="s">
        <v>126</v>
      </c>
      <c r="D2" s="158" t="s">
        <v>149</v>
      </c>
      <c r="E2" s="158"/>
      <c r="F2" s="158"/>
      <c r="G2" s="158"/>
      <c r="H2" s="158"/>
      <c r="I2" s="158"/>
      <c r="J2" s="158"/>
      <c r="K2" s="158"/>
      <c r="L2" s="158"/>
      <c r="M2" s="160"/>
    </row>
    <row r="3" spans="1:13" ht="75.75" customHeight="1">
      <c r="A3" s="46" t="s">
        <v>0</v>
      </c>
      <c r="B3" s="46" t="s">
        <v>1</v>
      </c>
      <c r="C3" s="36" t="s">
        <v>236</v>
      </c>
      <c r="D3" s="46" t="s">
        <v>32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222</v>
      </c>
      <c r="M3" s="46" t="s">
        <v>205</v>
      </c>
    </row>
    <row r="4" spans="1:13" ht="39.75" customHeight="1">
      <c r="A4" s="478" t="s">
        <v>9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80"/>
    </row>
    <row r="5" spans="1:13" ht="39.75" customHeight="1">
      <c r="A5" s="489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1"/>
    </row>
    <row r="6" spans="1:13" ht="39.75" customHeight="1">
      <c r="A6" s="436" t="s">
        <v>57</v>
      </c>
      <c r="B6" s="439">
        <v>120</v>
      </c>
      <c r="C6" s="439">
        <v>5</v>
      </c>
      <c r="D6" s="48" t="s">
        <v>229</v>
      </c>
      <c r="E6" s="162">
        <v>60</v>
      </c>
      <c r="F6" s="47">
        <v>52.2</v>
      </c>
      <c r="G6" s="47">
        <v>7.62</v>
      </c>
      <c r="H6" s="47">
        <v>6</v>
      </c>
      <c r="I6" s="47">
        <v>0.37</v>
      </c>
      <c r="J6" s="47"/>
      <c r="K6" s="47">
        <v>81.95</v>
      </c>
      <c r="L6" s="47">
        <v>165</v>
      </c>
      <c r="M6" s="152">
        <f>L6*E6/1000</f>
        <v>9.9</v>
      </c>
    </row>
    <row r="7" spans="1:13" ht="39.75" customHeight="1">
      <c r="A7" s="436"/>
      <c r="B7" s="439"/>
      <c r="C7" s="439"/>
      <c r="D7" s="48" t="s">
        <v>23</v>
      </c>
      <c r="E7" s="47">
        <v>50</v>
      </c>
      <c r="F7" s="47">
        <v>50</v>
      </c>
      <c r="G7" s="47">
        <v>1.4</v>
      </c>
      <c r="H7" s="47">
        <v>1.6</v>
      </c>
      <c r="I7" s="47">
        <v>2.35</v>
      </c>
      <c r="J7" s="47">
        <v>0.65</v>
      </c>
      <c r="K7" s="47">
        <v>29.5</v>
      </c>
      <c r="L7" s="47">
        <v>40.7</v>
      </c>
      <c r="M7" s="152">
        <f>L7*E7/1000</f>
        <v>2.035</v>
      </c>
    </row>
    <row r="8" spans="1:13" ht="39.75" customHeight="1">
      <c r="A8" s="436"/>
      <c r="B8" s="439"/>
      <c r="C8" s="439"/>
      <c r="D8" s="48" t="s">
        <v>11</v>
      </c>
      <c r="E8" s="47">
        <v>3</v>
      </c>
      <c r="F8" s="47">
        <v>3</v>
      </c>
      <c r="G8" s="47">
        <v>0.01</v>
      </c>
      <c r="H8" s="47">
        <v>2.35</v>
      </c>
      <c r="I8" s="47">
        <v>0.01</v>
      </c>
      <c r="J8" s="47"/>
      <c r="K8" s="47">
        <v>22.02</v>
      </c>
      <c r="L8" s="47">
        <v>429</v>
      </c>
      <c r="M8" s="152">
        <f>L8*E8/1000</f>
        <v>1.287</v>
      </c>
    </row>
    <row r="9" spans="1:13" ht="39.75" customHeight="1">
      <c r="A9" s="498"/>
      <c r="B9" s="498"/>
      <c r="C9" s="498"/>
      <c r="D9" s="498"/>
      <c r="E9" s="498"/>
      <c r="F9" s="498"/>
      <c r="G9" s="46">
        <f>SUM(G6:G8)</f>
        <v>9.03</v>
      </c>
      <c r="H9" s="46">
        <f>SUM(H6:H8)</f>
        <v>9.95</v>
      </c>
      <c r="I9" s="46">
        <f>SUM(I6:I8)</f>
        <v>2.73</v>
      </c>
      <c r="J9" s="46">
        <f>SUM(J6:J8)</f>
        <v>0.65</v>
      </c>
      <c r="K9" s="46">
        <f>SUM(K6:K8)</f>
        <v>133.47</v>
      </c>
      <c r="L9" s="46"/>
      <c r="M9" s="149">
        <f>SUM(M6:M8)</f>
        <v>13.222000000000001</v>
      </c>
    </row>
    <row r="10" spans="1:13" ht="39.75" customHeight="1">
      <c r="A10" s="440" t="s">
        <v>204</v>
      </c>
      <c r="B10" s="452" t="s">
        <v>244</v>
      </c>
      <c r="C10" s="452"/>
      <c r="D10" s="37" t="s">
        <v>45</v>
      </c>
      <c r="E10" s="22">
        <v>35</v>
      </c>
      <c r="F10" s="22">
        <v>35</v>
      </c>
      <c r="G10" s="22">
        <v>2.49</v>
      </c>
      <c r="H10" s="22">
        <v>0.39</v>
      </c>
      <c r="I10" s="22">
        <v>16.24</v>
      </c>
      <c r="J10" s="22"/>
      <c r="K10" s="22">
        <v>80.15</v>
      </c>
      <c r="L10" s="22">
        <v>60.18</v>
      </c>
      <c r="M10" s="152">
        <f>L10*E10/1000</f>
        <v>2.1063</v>
      </c>
    </row>
    <row r="11" spans="1:13" ht="39.75" customHeight="1">
      <c r="A11" s="440"/>
      <c r="B11" s="437"/>
      <c r="C11" s="452"/>
      <c r="D11" s="37" t="s">
        <v>203</v>
      </c>
      <c r="E11" s="162">
        <v>10</v>
      </c>
      <c r="F11" s="47">
        <v>10</v>
      </c>
      <c r="G11" s="47">
        <v>2.6</v>
      </c>
      <c r="H11" s="47">
        <v>2.58</v>
      </c>
      <c r="I11" s="47"/>
      <c r="J11" s="47">
        <v>0.26</v>
      </c>
      <c r="K11" s="47">
        <v>33.8</v>
      </c>
      <c r="L11" s="22">
        <v>418</v>
      </c>
      <c r="M11" s="152">
        <f>L11*E11/1000</f>
        <v>4.18</v>
      </c>
    </row>
    <row r="12" spans="1:13" ht="39.75" customHeight="1">
      <c r="A12" s="440"/>
      <c r="B12" s="437"/>
      <c r="C12" s="452"/>
      <c r="D12" s="37" t="s">
        <v>97</v>
      </c>
      <c r="E12" s="22">
        <v>8</v>
      </c>
      <c r="F12" s="22">
        <v>8</v>
      </c>
      <c r="G12" s="22">
        <v>0.03</v>
      </c>
      <c r="H12" s="22">
        <v>6.28</v>
      </c>
      <c r="I12" s="22">
        <v>0.04</v>
      </c>
      <c r="J12" s="22"/>
      <c r="K12" s="22">
        <v>58.72</v>
      </c>
      <c r="L12" s="47">
        <v>429</v>
      </c>
      <c r="M12" s="152">
        <f>L12*E12/1000</f>
        <v>3.432</v>
      </c>
    </row>
    <row r="13" spans="1:13" ht="39.75" customHeight="1">
      <c r="A13" s="498"/>
      <c r="B13" s="498"/>
      <c r="C13" s="498"/>
      <c r="D13" s="498"/>
      <c r="E13" s="498"/>
      <c r="F13" s="498"/>
      <c r="G13" s="46">
        <f>SUM(G10:G12)</f>
        <v>5.12</v>
      </c>
      <c r="H13" s="46">
        <f>SUM(H10:H12)</f>
        <v>9.25</v>
      </c>
      <c r="I13" s="46">
        <f>SUM(I10:I12)</f>
        <v>16.279999999999998</v>
      </c>
      <c r="J13" s="46">
        <f>SUM(J10:J12)</f>
        <v>0.26</v>
      </c>
      <c r="K13" s="46">
        <f>SUM(K10:K12)</f>
        <v>172.67000000000002</v>
      </c>
      <c r="L13" s="46"/>
      <c r="M13" s="149">
        <f>SUM(M10:M12)</f>
        <v>9.7183</v>
      </c>
    </row>
    <row r="14" spans="1:13" ht="39.75" customHeight="1">
      <c r="A14" s="436" t="s">
        <v>108</v>
      </c>
      <c r="B14" s="439">
        <v>200</v>
      </c>
      <c r="C14" s="439">
        <v>57</v>
      </c>
      <c r="D14" s="48" t="s">
        <v>13</v>
      </c>
      <c r="E14" s="47">
        <v>12</v>
      </c>
      <c r="F14" s="47">
        <v>12</v>
      </c>
      <c r="G14" s="47"/>
      <c r="H14" s="47"/>
      <c r="I14" s="47">
        <v>11.4</v>
      </c>
      <c r="J14" s="47"/>
      <c r="K14" s="47">
        <v>46.8</v>
      </c>
      <c r="L14" s="47">
        <v>47.95</v>
      </c>
      <c r="M14" s="152">
        <f>L14*E14/1000</f>
        <v>0.5754000000000001</v>
      </c>
    </row>
    <row r="15" spans="1:13" ht="39.75" customHeight="1">
      <c r="A15" s="436"/>
      <c r="B15" s="439"/>
      <c r="C15" s="439"/>
      <c r="D15" s="48" t="s">
        <v>36</v>
      </c>
      <c r="E15" s="47">
        <v>1</v>
      </c>
      <c r="F15" s="47">
        <v>1</v>
      </c>
      <c r="G15" s="47"/>
      <c r="H15" s="47"/>
      <c r="I15" s="47"/>
      <c r="J15" s="47"/>
      <c r="K15" s="47"/>
      <c r="L15" s="47">
        <v>506</v>
      </c>
      <c r="M15" s="152">
        <f>L15*E15/1000</f>
        <v>0.506</v>
      </c>
    </row>
    <row r="16" spans="1:13" ht="39.75" customHeight="1">
      <c r="A16" s="498"/>
      <c r="B16" s="498"/>
      <c r="C16" s="498"/>
      <c r="D16" s="498"/>
      <c r="E16" s="498"/>
      <c r="F16" s="498"/>
      <c r="G16" s="46">
        <f>SUM(G14:G15)</f>
        <v>0</v>
      </c>
      <c r="H16" s="46">
        <f>SUM(H14:H15)</f>
        <v>0</v>
      </c>
      <c r="I16" s="46">
        <f>SUM(I14:I15)</f>
        <v>11.4</v>
      </c>
      <c r="J16" s="46">
        <f>SUM(J14:J15)</f>
        <v>0</v>
      </c>
      <c r="K16" s="46">
        <f>SUM(K14:K15)</f>
        <v>46.8</v>
      </c>
      <c r="L16" s="46"/>
      <c r="M16" s="149">
        <f>SUM(M14:M15)</f>
        <v>1.0814000000000001</v>
      </c>
    </row>
    <row r="17" spans="1:13" ht="39.75" customHeight="1">
      <c r="A17" s="499" t="s">
        <v>29</v>
      </c>
      <c r="B17" s="499"/>
      <c r="C17" s="499"/>
      <c r="D17" s="499"/>
      <c r="E17" s="499"/>
      <c r="F17" s="499"/>
      <c r="G17" s="299">
        <f>G9+G13+G16</f>
        <v>14.149999999999999</v>
      </c>
      <c r="H17" s="355">
        <f>H9+H13+H16</f>
        <v>19.2</v>
      </c>
      <c r="I17" s="355">
        <f>I9+I13+I16</f>
        <v>30.409999999999997</v>
      </c>
      <c r="J17" s="355">
        <f>J9+J13+J16</f>
        <v>0.91</v>
      </c>
      <c r="K17" s="355">
        <f>K9+K13+K16</f>
        <v>352.94</v>
      </c>
      <c r="L17" s="299"/>
      <c r="M17" s="292">
        <f>M9+M13+M16</f>
        <v>24.0217</v>
      </c>
    </row>
    <row r="18" spans="1:13" ht="39.75" customHeight="1">
      <c r="A18" s="478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80"/>
    </row>
    <row r="19" spans="1:13" ht="39.75" customHeight="1">
      <c r="A19" s="155" t="s">
        <v>10</v>
      </c>
      <c r="B19" s="276">
        <v>95</v>
      </c>
      <c r="C19" s="276"/>
      <c r="D19" s="161" t="s">
        <v>348</v>
      </c>
      <c r="E19" s="151">
        <v>95</v>
      </c>
      <c r="F19" s="151">
        <v>84</v>
      </c>
      <c r="G19" s="151">
        <v>0.32</v>
      </c>
      <c r="H19" s="151">
        <v>0.21</v>
      </c>
      <c r="I19" s="163">
        <v>6.48</v>
      </c>
      <c r="J19" s="163">
        <v>3.6</v>
      </c>
      <c r="K19" s="164">
        <v>30.24</v>
      </c>
      <c r="L19" s="165">
        <v>140</v>
      </c>
      <c r="M19" s="153">
        <f>L19*E19/1000</f>
        <v>13.3</v>
      </c>
    </row>
    <row r="20" spans="1:13" ht="39.75" customHeight="1">
      <c r="A20" s="505" t="s">
        <v>300</v>
      </c>
      <c r="B20" s="506"/>
      <c r="C20" s="506"/>
      <c r="D20" s="506"/>
      <c r="E20" s="506"/>
      <c r="F20" s="507"/>
      <c r="G20" s="300">
        <f>SUM(G19:G19)</f>
        <v>0.32</v>
      </c>
      <c r="H20" s="300">
        <f>SUM(H19:H19)</f>
        <v>0.21</v>
      </c>
      <c r="I20" s="300">
        <f>SUM(I19:I19)</f>
        <v>6.48</v>
      </c>
      <c r="J20" s="300">
        <f>SUM(J19:J19)</f>
        <v>3.6</v>
      </c>
      <c r="K20" s="300">
        <f>SUM(K19:K19)</f>
        <v>30.24</v>
      </c>
      <c r="L20" s="301"/>
      <c r="M20" s="293">
        <f>M19</f>
        <v>13.3</v>
      </c>
    </row>
    <row r="21" spans="1:13" ht="39.75" customHeight="1">
      <c r="A21" s="478" t="s">
        <v>16</v>
      </c>
      <c r="B21" s="479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80"/>
    </row>
    <row r="22" spans="1:13" ht="39.75" customHeight="1">
      <c r="A22" s="267"/>
      <c r="B22" s="267"/>
      <c r="C22" s="267"/>
      <c r="D22" s="37" t="s">
        <v>217</v>
      </c>
      <c r="E22" s="414">
        <v>20</v>
      </c>
      <c r="F22" s="414">
        <v>16</v>
      </c>
      <c r="G22" s="22">
        <v>0.08</v>
      </c>
      <c r="H22" s="22"/>
      <c r="I22" s="22">
        <v>1.76</v>
      </c>
      <c r="J22" s="22">
        <v>29</v>
      </c>
      <c r="K22" s="22">
        <v>16.4</v>
      </c>
      <c r="L22" s="22">
        <v>135</v>
      </c>
      <c r="M22" s="147">
        <f>E22*L22/1000</f>
        <v>2.7</v>
      </c>
    </row>
    <row r="23" spans="1:13" ht="39.75" customHeight="1">
      <c r="A23" s="268" t="s">
        <v>53</v>
      </c>
      <c r="B23" s="266">
        <v>62</v>
      </c>
      <c r="C23" s="266">
        <v>23</v>
      </c>
      <c r="D23" s="37" t="s">
        <v>331</v>
      </c>
      <c r="E23" s="415">
        <v>40</v>
      </c>
      <c r="F23" s="415">
        <v>36</v>
      </c>
      <c r="G23" s="23">
        <v>0.2</v>
      </c>
      <c r="H23" s="23">
        <v>0.16</v>
      </c>
      <c r="I23" s="23">
        <v>2.96</v>
      </c>
      <c r="J23" s="23">
        <v>1.8</v>
      </c>
      <c r="K23" s="23">
        <v>22</v>
      </c>
      <c r="L23" s="23">
        <v>140</v>
      </c>
      <c r="M23" s="147">
        <f>E23*L23/1000</f>
        <v>5.6</v>
      </c>
    </row>
    <row r="24" spans="1:13" ht="39.75" customHeight="1">
      <c r="A24" s="268"/>
      <c r="B24" s="268"/>
      <c r="C24" s="268"/>
      <c r="D24" s="37" t="s">
        <v>332</v>
      </c>
      <c r="E24" s="415">
        <v>20</v>
      </c>
      <c r="F24" s="415">
        <v>15</v>
      </c>
      <c r="G24" s="23">
        <v>0.24</v>
      </c>
      <c r="H24" s="23"/>
      <c r="I24" s="23">
        <v>3.36</v>
      </c>
      <c r="J24" s="23">
        <v>1.4</v>
      </c>
      <c r="K24" s="23">
        <v>14.56</v>
      </c>
      <c r="L24" s="23">
        <v>110</v>
      </c>
      <c r="M24" s="147">
        <f>E24*L24/1000</f>
        <v>2.2</v>
      </c>
    </row>
    <row r="25" spans="1:13" ht="39.75" customHeight="1">
      <c r="A25" s="268"/>
      <c r="B25" s="268"/>
      <c r="C25" s="268"/>
      <c r="D25" s="37" t="s">
        <v>13</v>
      </c>
      <c r="E25" s="415">
        <v>2</v>
      </c>
      <c r="F25" s="415">
        <v>2</v>
      </c>
      <c r="G25" s="23"/>
      <c r="H25" s="23"/>
      <c r="I25" s="23">
        <v>1.91</v>
      </c>
      <c r="J25" s="23"/>
      <c r="K25" s="23">
        <v>7.8</v>
      </c>
      <c r="L25" s="23">
        <v>47.95</v>
      </c>
      <c r="M25" s="147">
        <f>E25*L25/1000</f>
        <v>0.0959</v>
      </c>
    </row>
    <row r="26" spans="1:13" ht="39.75" customHeight="1">
      <c r="A26" s="433"/>
      <c r="B26" s="433"/>
      <c r="C26" s="433"/>
      <c r="D26" s="433"/>
      <c r="E26" s="433"/>
      <c r="F26" s="433"/>
      <c r="G26" s="27">
        <f>SUM(G22:G25)</f>
        <v>0.52</v>
      </c>
      <c r="H26" s="27">
        <f>SUM(H22:H25)</f>
        <v>0.16</v>
      </c>
      <c r="I26" s="27">
        <f>SUM(I22:I25)</f>
        <v>9.99</v>
      </c>
      <c r="J26" s="27">
        <f>SUM(J22:J25)</f>
        <v>32.2</v>
      </c>
      <c r="K26" s="27">
        <f>SUM(K22:K25)</f>
        <v>60.76</v>
      </c>
      <c r="L26" s="27"/>
      <c r="M26" s="145">
        <f>SUM(M22:M25)</f>
        <v>10.5959</v>
      </c>
    </row>
    <row r="27" spans="1:13" ht="39.75" customHeight="1">
      <c r="A27" s="445" t="s">
        <v>197</v>
      </c>
      <c r="B27" s="464">
        <v>200</v>
      </c>
      <c r="C27" s="464">
        <v>20</v>
      </c>
      <c r="D27" s="37" t="s">
        <v>128</v>
      </c>
      <c r="E27" s="22">
        <v>12</v>
      </c>
      <c r="F27" s="22">
        <v>12</v>
      </c>
      <c r="G27" s="22">
        <v>1.15</v>
      </c>
      <c r="H27" s="22">
        <v>0.33</v>
      </c>
      <c r="I27" s="22">
        <v>6.65</v>
      </c>
      <c r="J27" s="22"/>
      <c r="K27" s="22">
        <v>34.8</v>
      </c>
      <c r="L27" s="22">
        <v>41.8</v>
      </c>
      <c r="M27" s="152">
        <f>L27*E27/1000</f>
        <v>0.5015999999999999</v>
      </c>
    </row>
    <row r="28" spans="1:13" ht="39.75" customHeight="1">
      <c r="A28" s="446"/>
      <c r="B28" s="465"/>
      <c r="C28" s="465"/>
      <c r="D28" s="37" t="s">
        <v>129</v>
      </c>
      <c r="E28" s="47">
        <v>12</v>
      </c>
      <c r="F28" s="47">
        <v>12</v>
      </c>
      <c r="G28" s="47">
        <v>2.42</v>
      </c>
      <c r="H28" s="47">
        <v>0.12</v>
      </c>
      <c r="I28" s="47"/>
      <c r="J28" s="47"/>
      <c r="K28" s="47">
        <v>12.72</v>
      </c>
      <c r="L28" s="22">
        <v>429</v>
      </c>
      <c r="M28" s="152">
        <f>L28*E28/1000</f>
        <v>5.148</v>
      </c>
    </row>
    <row r="29" spans="1:13" ht="39.75" customHeight="1">
      <c r="A29" s="446"/>
      <c r="B29" s="465"/>
      <c r="C29" s="465"/>
      <c r="D29" s="37" t="s">
        <v>110</v>
      </c>
      <c r="E29" s="22">
        <v>60</v>
      </c>
      <c r="F29" s="22">
        <v>42</v>
      </c>
      <c r="G29" s="22">
        <v>0.58</v>
      </c>
      <c r="H29" s="22">
        <v>0.16</v>
      </c>
      <c r="I29" s="22">
        <v>6.84</v>
      </c>
      <c r="J29" s="22">
        <v>8.64</v>
      </c>
      <c r="K29" s="22">
        <v>33.6</v>
      </c>
      <c r="L29" s="22">
        <v>17.6</v>
      </c>
      <c r="M29" s="152">
        <f>L29*E29/1000</f>
        <v>1.056</v>
      </c>
    </row>
    <row r="30" spans="1:13" ht="39.75" customHeight="1">
      <c r="A30" s="446"/>
      <c r="B30" s="465"/>
      <c r="C30" s="465"/>
      <c r="D30" s="37" t="s">
        <v>113</v>
      </c>
      <c r="E30" s="22">
        <v>10</v>
      </c>
      <c r="F30" s="22">
        <v>8</v>
      </c>
      <c r="G30" s="22">
        <v>0.11</v>
      </c>
      <c r="H30" s="22"/>
      <c r="I30" s="22">
        <v>0.73</v>
      </c>
      <c r="J30" s="22">
        <v>0.84</v>
      </c>
      <c r="K30" s="22">
        <v>3.3</v>
      </c>
      <c r="L30" s="151">
        <v>26.4</v>
      </c>
      <c r="M30" s="152">
        <f>L30*E30/1000</f>
        <v>0.264</v>
      </c>
    </row>
    <row r="31" spans="1:13" ht="39.75" customHeight="1">
      <c r="A31" s="447"/>
      <c r="B31" s="466"/>
      <c r="C31" s="466"/>
      <c r="D31" s="37" t="s">
        <v>111</v>
      </c>
      <c r="E31" s="22">
        <v>15</v>
      </c>
      <c r="F31" s="22">
        <v>12</v>
      </c>
      <c r="G31" s="22">
        <v>0.03</v>
      </c>
      <c r="H31" s="22"/>
      <c r="I31" s="22">
        <v>0.87</v>
      </c>
      <c r="J31" s="22">
        <v>0.6</v>
      </c>
      <c r="K31" s="22">
        <v>4.1</v>
      </c>
      <c r="L31" s="22">
        <v>22</v>
      </c>
      <c r="M31" s="152">
        <f>L31*E31/1000</f>
        <v>0.33</v>
      </c>
    </row>
    <row r="32" spans="1:13" ht="39.75" customHeight="1">
      <c r="A32" s="498"/>
      <c r="B32" s="498"/>
      <c r="C32" s="498"/>
      <c r="D32" s="498"/>
      <c r="E32" s="498"/>
      <c r="F32" s="498"/>
      <c r="G32" s="46">
        <f>SUM(G27:G31)</f>
        <v>4.29</v>
      </c>
      <c r="H32" s="46">
        <f>SUM(H27:H31)</f>
        <v>0.61</v>
      </c>
      <c r="I32" s="46">
        <f>SUM(I27:I31)</f>
        <v>15.09</v>
      </c>
      <c r="J32" s="46">
        <f>SUM(J27:J31)</f>
        <v>10.08</v>
      </c>
      <c r="K32" s="46">
        <f>SUM(K27:K31)</f>
        <v>88.52</v>
      </c>
      <c r="L32" s="46"/>
      <c r="M32" s="149">
        <f>SUM(M27:M31)</f>
        <v>7.2996</v>
      </c>
    </row>
    <row r="33" spans="1:13" ht="39.75" customHeight="1">
      <c r="A33" s="454" t="s">
        <v>334</v>
      </c>
      <c r="B33" s="452" t="s">
        <v>192</v>
      </c>
      <c r="C33" s="452" t="s">
        <v>238</v>
      </c>
      <c r="D33" s="48" t="s">
        <v>42</v>
      </c>
      <c r="E33" s="47">
        <v>77</v>
      </c>
      <c r="F33" s="47">
        <v>77</v>
      </c>
      <c r="G33" s="47">
        <v>15.4</v>
      </c>
      <c r="H33" s="47">
        <v>7.54</v>
      </c>
      <c r="I33" s="47"/>
      <c r="J33" s="47"/>
      <c r="K33" s="47">
        <v>129.36</v>
      </c>
      <c r="L33" s="22">
        <v>429</v>
      </c>
      <c r="M33" s="152">
        <f>L33*E33/1000</f>
        <v>33.033</v>
      </c>
    </row>
    <row r="34" spans="1:13" ht="39.75" customHeight="1">
      <c r="A34" s="454"/>
      <c r="B34" s="452"/>
      <c r="C34" s="452"/>
      <c r="D34" s="48" t="s">
        <v>193</v>
      </c>
      <c r="E34" s="22">
        <v>3</v>
      </c>
      <c r="F34" s="22">
        <v>3</v>
      </c>
      <c r="G34" s="22">
        <v>0.01</v>
      </c>
      <c r="H34" s="22">
        <v>2.35</v>
      </c>
      <c r="I34" s="22">
        <v>0.01</v>
      </c>
      <c r="J34" s="22"/>
      <c r="K34" s="22">
        <v>22.02</v>
      </c>
      <c r="L34" s="22">
        <v>429</v>
      </c>
      <c r="M34" s="152">
        <f aca="true" t="shared" si="0" ref="M34:M40">L34*E34/1000</f>
        <v>1.287</v>
      </c>
    </row>
    <row r="35" spans="1:13" ht="39.75" customHeight="1">
      <c r="A35" s="454"/>
      <c r="B35" s="452"/>
      <c r="C35" s="452"/>
      <c r="D35" s="48" t="s">
        <v>168</v>
      </c>
      <c r="E35" s="47">
        <v>5</v>
      </c>
      <c r="F35" s="47">
        <v>4.25</v>
      </c>
      <c r="G35" s="47">
        <v>0.62</v>
      </c>
      <c r="H35" s="47">
        <v>1.25</v>
      </c>
      <c r="I35" s="47">
        <v>0.02</v>
      </c>
      <c r="J35" s="47"/>
      <c r="K35" s="47">
        <v>14.11</v>
      </c>
      <c r="L35" s="22">
        <v>165</v>
      </c>
      <c r="M35" s="152">
        <f t="shared" si="0"/>
        <v>0.825</v>
      </c>
    </row>
    <row r="36" spans="1:13" ht="39.75" customHeight="1">
      <c r="A36" s="454"/>
      <c r="B36" s="452"/>
      <c r="C36" s="452"/>
      <c r="D36" s="48" t="s">
        <v>60</v>
      </c>
      <c r="E36" s="47">
        <v>15</v>
      </c>
      <c r="F36" s="47">
        <v>15</v>
      </c>
      <c r="G36" s="47">
        <v>0.82</v>
      </c>
      <c r="H36" s="22">
        <v>0.12</v>
      </c>
      <c r="I36" s="47">
        <v>9.24</v>
      </c>
      <c r="J36" s="47"/>
      <c r="K36" s="47">
        <v>42.38</v>
      </c>
      <c r="L36" s="47">
        <v>50.05</v>
      </c>
      <c r="M36" s="152">
        <f t="shared" si="0"/>
        <v>0.75075</v>
      </c>
    </row>
    <row r="37" spans="1:13" ht="39.75" customHeight="1">
      <c r="A37" s="454"/>
      <c r="B37" s="452"/>
      <c r="C37" s="452"/>
      <c r="D37" s="48" t="s">
        <v>41</v>
      </c>
      <c r="E37" s="47">
        <v>20</v>
      </c>
      <c r="F37" s="47">
        <v>16</v>
      </c>
      <c r="G37" s="47">
        <v>0.04</v>
      </c>
      <c r="H37" s="47"/>
      <c r="I37" s="47">
        <v>1.16</v>
      </c>
      <c r="J37" s="47">
        <v>0.8</v>
      </c>
      <c r="K37" s="47">
        <v>5.4</v>
      </c>
      <c r="L37" s="22">
        <v>22</v>
      </c>
      <c r="M37" s="152">
        <f t="shared" si="0"/>
        <v>0.44</v>
      </c>
    </row>
    <row r="38" spans="1:13" ht="39.75" customHeight="1">
      <c r="A38" s="454"/>
      <c r="B38" s="452"/>
      <c r="C38" s="452"/>
      <c r="D38" s="37" t="s">
        <v>20</v>
      </c>
      <c r="E38" s="47">
        <v>10</v>
      </c>
      <c r="F38" s="47">
        <v>8</v>
      </c>
      <c r="G38" s="47">
        <v>0.11</v>
      </c>
      <c r="H38" s="47"/>
      <c r="I38" s="47">
        <v>0.73</v>
      </c>
      <c r="J38" s="47">
        <v>0.84</v>
      </c>
      <c r="K38" s="47">
        <v>3.3</v>
      </c>
      <c r="L38" s="22">
        <v>26.4</v>
      </c>
      <c r="M38" s="152">
        <f t="shared" si="0"/>
        <v>0.264</v>
      </c>
    </row>
    <row r="39" spans="1:13" ht="39.75" customHeight="1">
      <c r="A39" s="454"/>
      <c r="B39" s="452"/>
      <c r="C39" s="452"/>
      <c r="D39" s="37" t="s">
        <v>26</v>
      </c>
      <c r="E39" s="47">
        <v>3</v>
      </c>
      <c r="F39" s="47">
        <v>3</v>
      </c>
      <c r="G39" s="47">
        <v>0.3</v>
      </c>
      <c r="H39" s="47">
        <v>0.04</v>
      </c>
      <c r="I39" s="47">
        <v>2.13</v>
      </c>
      <c r="J39" s="47"/>
      <c r="K39" s="47">
        <v>10</v>
      </c>
      <c r="L39" s="22">
        <v>32.9</v>
      </c>
      <c r="M39" s="152">
        <f t="shared" si="0"/>
        <v>0.09869999999999998</v>
      </c>
    </row>
    <row r="40" spans="1:13" ht="39.75" customHeight="1">
      <c r="A40" s="454"/>
      <c r="B40" s="452"/>
      <c r="C40" s="452"/>
      <c r="D40" s="77" t="s">
        <v>91</v>
      </c>
      <c r="E40" s="22">
        <v>4</v>
      </c>
      <c r="F40" s="22">
        <v>4</v>
      </c>
      <c r="G40" s="22"/>
      <c r="H40" s="22">
        <v>3.76</v>
      </c>
      <c r="I40" s="22"/>
      <c r="J40" s="22"/>
      <c r="K40" s="22">
        <v>34.92</v>
      </c>
      <c r="L40" s="151">
        <v>120</v>
      </c>
      <c r="M40" s="152">
        <f t="shared" si="0"/>
        <v>0.48</v>
      </c>
    </row>
    <row r="41" spans="1:13" ht="39.75" customHeight="1">
      <c r="A41" s="454"/>
      <c r="B41" s="452"/>
      <c r="C41" s="452"/>
      <c r="D41" s="48"/>
      <c r="E41" s="47"/>
      <c r="F41" s="47"/>
      <c r="G41" s="47"/>
      <c r="H41" s="47"/>
      <c r="I41" s="47"/>
      <c r="J41" s="47"/>
      <c r="K41" s="47"/>
      <c r="L41" s="47"/>
      <c r="M41" s="152"/>
    </row>
    <row r="42" spans="1:13" ht="39.75" customHeight="1">
      <c r="A42" s="498"/>
      <c r="B42" s="498"/>
      <c r="C42" s="498"/>
      <c r="D42" s="498"/>
      <c r="E42" s="498"/>
      <c r="F42" s="498"/>
      <c r="G42" s="46">
        <f>SUM(G33:G41)</f>
        <v>17.3</v>
      </c>
      <c r="H42" s="46">
        <f>SUM(H33:H41)</f>
        <v>15.059999999999999</v>
      </c>
      <c r="I42" s="46">
        <f>SUM(I33:I41)</f>
        <v>13.29</v>
      </c>
      <c r="J42" s="46">
        <f>SUM(J33:J41)</f>
        <v>1.6400000000000001</v>
      </c>
      <c r="K42" s="46">
        <f>SUM(K33:K41)</f>
        <v>261.49</v>
      </c>
      <c r="L42" s="46"/>
      <c r="M42" s="149">
        <f>SUM(M33:M41)</f>
        <v>37.178450000000005</v>
      </c>
    </row>
    <row r="43" spans="1:13" ht="39.75" customHeight="1">
      <c r="A43" s="454" t="s">
        <v>191</v>
      </c>
      <c r="B43" s="439">
        <v>200</v>
      </c>
      <c r="C43" s="439">
        <v>31</v>
      </c>
      <c r="D43" s="130" t="s">
        <v>191</v>
      </c>
      <c r="E43" s="22">
        <v>15</v>
      </c>
      <c r="F43" s="22">
        <v>15</v>
      </c>
      <c r="G43" s="22"/>
      <c r="H43" s="22"/>
      <c r="I43" s="22">
        <v>13.8</v>
      </c>
      <c r="J43" s="22"/>
      <c r="K43" s="22">
        <v>55.2</v>
      </c>
      <c r="L43" s="47">
        <v>53.9</v>
      </c>
      <c r="M43" s="152">
        <f>L43*E43/1000</f>
        <v>0.8085</v>
      </c>
    </row>
    <row r="44" spans="1:13" ht="39.75" customHeight="1">
      <c r="A44" s="454"/>
      <c r="B44" s="439"/>
      <c r="C44" s="439"/>
      <c r="D44" s="130" t="s">
        <v>98</v>
      </c>
      <c r="E44" s="22">
        <v>12</v>
      </c>
      <c r="F44" s="22">
        <v>12</v>
      </c>
      <c r="G44" s="22"/>
      <c r="H44" s="22"/>
      <c r="I44" s="22">
        <v>11.4</v>
      </c>
      <c r="J44" s="22"/>
      <c r="K44" s="22">
        <v>46.8</v>
      </c>
      <c r="L44" s="47">
        <v>47.95</v>
      </c>
      <c r="M44" s="152">
        <f>L44*E44/1000</f>
        <v>0.5754000000000001</v>
      </c>
    </row>
    <row r="45" spans="1:13" ht="39.75" customHeight="1">
      <c r="A45" s="500"/>
      <c r="B45" s="501"/>
      <c r="C45" s="501"/>
      <c r="D45" s="501"/>
      <c r="E45" s="501"/>
      <c r="F45" s="501"/>
      <c r="G45" s="501"/>
      <c r="H45" s="502"/>
      <c r="I45" s="46">
        <f>SUM(I43:I44)</f>
        <v>25.200000000000003</v>
      </c>
      <c r="J45" s="46"/>
      <c r="K45" s="46">
        <f>SUM(K43:K44)</f>
        <v>102</v>
      </c>
      <c r="L45" s="46"/>
      <c r="M45" s="149">
        <f>SUM(M43:M44)</f>
        <v>1.3839000000000001</v>
      </c>
    </row>
    <row r="46" spans="1:13" ht="39.75" customHeight="1">
      <c r="A46" s="155" t="s">
        <v>43</v>
      </c>
      <c r="B46" s="46">
        <v>35</v>
      </c>
      <c r="C46" s="46"/>
      <c r="D46" s="48" t="s">
        <v>24</v>
      </c>
      <c r="E46" s="47">
        <v>35</v>
      </c>
      <c r="F46" s="47">
        <v>35</v>
      </c>
      <c r="G46" s="47">
        <v>1.82</v>
      </c>
      <c r="H46" s="47">
        <v>0.42</v>
      </c>
      <c r="I46" s="47">
        <v>15.48</v>
      </c>
      <c r="J46" s="47"/>
      <c r="K46" s="47">
        <v>74.9</v>
      </c>
      <c r="L46" s="47">
        <v>53.16</v>
      </c>
      <c r="M46" s="153">
        <f>L46*E46/1000</f>
        <v>1.8605999999999998</v>
      </c>
    </row>
    <row r="47" spans="1:13" ht="39.75" customHeight="1">
      <c r="A47" s="499" t="s">
        <v>28</v>
      </c>
      <c r="B47" s="499"/>
      <c r="C47" s="499"/>
      <c r="D47" s="499"/>
      <c r="E47" s="499"/>
      <c r="F47" s="499"/>
      <c r="G47" s="299">
        <f>G26+G32+G42+G45+G46</f>
        <v>23.93</v>
      </c>
      <c r="H47" s="299">
        <f>H26+H32+H42+H45+H46</f>
        <v>16.25</v>
      </c>
      <c r="I47" s="299">
        <f>I26+I32+I42+I45+I46</f>
        <v>79.05</v>
      </c>
      <c r="J47" s="299">
        <f>J26+J32+J42+J45+J46</f>
        <v>43.92</v>
      </c>
      <c r="K47" s="299">
        <f>K26+K32+K42+K45+K46</f>
        <v>587.67</v>
      </c>
      <c r="L47" s="299"/>
      <c r="M47" s="292">
        <f>M26+M32+M42+M45+M46</f>
        <v>58.31845</v>
      </c>
    </row>
    <row r="48" spans="1:13" ht="39.75" customHeight="1">
      <c r="A48" s="478" t="s">
        <v>25</v>
      </c>
      <c r="B48" s="479"/>
      <c r="C48" s="479"/>
      <c r="D48" s="479"/>
      <c r="E48" s="479"/>
      <c r="F48" s="479"/>
      <c r="G48" s="479"/>
      <c r="H48" s="479"/>
      <c r="I48" s="479"/>
      <c r="J48" s="479"/>
      <c r="K48" s="479"/>
      <c r="L48" s="479"/>
      <c r="M48" s="480"/>
    </row>
    <row r="49" spans="1:13" ht="39.75" customHeight="1">
      <c r="A49" s="495" t="s">
        <v>327</v>
      </c>
      <c r="B49" s="267">
        <v>200</v>
      </c>
      <c r="C49" s="267">
        <v>60</v>
      </c>
      <c r="D49" s="295" t="s">
        <v>26</v>
      </c>
      <c r="E49" s="133">
        <v>5</v>
      </c>
      <c r="F49" s="133">
        <v>5</v>
      </c>
      <c r="G49" s="133">
        <v>15.7</v>
      </c>
      <c r="H49" s="133">
        <v>8.46</v>
      </c>
      <c r="I49" s="133">
        <v>3.76</v>
      </c>
      <c r="J49" s="133">
        <v>0.47</v>
      </c>
      <c r="K49" s="133">
        <v>149</v>
      </c>
      <c r="L49" s="28">
        <v>32.9</v>
      </c>
      <c r="M49" s="147">
        <f>L49*E49/1000</f>
        <v>0.1645</v>
      </c>
    </row>
    <row r="50" spans="1:13" ht="39.75" customHeight="1">
      <c r="A50" s="496"/>
      <c r="B50" s="268"/>
      <c r="C50" s="268"/>
      <c r="D50" s="295" t="s">
        <v>187</v>
      </c>
      <c r="E50" s="133">
        <v>120</v>
      </c>
      <c r="F50" s="133">
        <v>120</v>
      </c>
      <c r="G50" s="133">
        <v>0.72</v>
      </c>
      <c r="H50" s="133">
        <v>0.07</v>
      </c>
      <c r="I50" s="133">
        <v>4.75</v>
      </c>
      <c r="J50" s="133"/>
      <c r="K50" s="133">
        <v>23</v>
      </c>
      <c r="L50" s="28">
        <v>198</v>
      </c>
      <c r="M50" s="147">
        <f aca="true" t="shared" si="1" ref="M50:M57">L50*E50/1000</f>
        <v>23.76</v>
      </c>
    </row>
    <row r="51" spans="1:13" ht="39.75" customHeight="1">
      <c r="A51" s="496"/>
      <c r="B51" s="268"/>
      <c r="C51" s="268"/>
      <c r="D51" s="296" t="s">
        <v>329</v>
      </c>
      <c r="E51" s="419">
        <v>4</v>
      </c>
      <c r="F51" s="23">
        <v>3.48</v>
      </c>
      <c r="G51" s="23">
        <v>0.38</v>
      </c>
      <c r="H51" s="23">
        <v>0.3</v>
      </c>
      <c r="I51" s="23">
        <v>0.02</v>
      </c>
      <c r="J51" s="23"/>
      <c r="K51" s="23">
        <v>4.1</v>
      </c>
      <c r="L51" s="28">
        <v>165</v>
      </c>
      <c r="M51" s="147">
        <f t="shared" si="1"/>
        <v>0.66</v>
      </c>
    </row>
    <row r="52" spans="1:13" ht="39.75" customHeight="1">
      <c r="A52" s="496"/>
      <c r="B52" s="268"/>
      <c r="C52" s="268"/>
      <c r="D52" s="296" t="s">
        <v>96</v>
      </c>
      <c r="E52" s="23">
        <v>30</v>
      </c>
      <c r="F52" s="23">
        <v>30</v>
      </c>
      <c r="G52" s="23"/>
      <c r="H52" s="23"/>
      <c r="I52" s="23">
        <v>6.99</v>
      </c>
      <c r="J52" s="23"/>
      <c r="K52" s="23">
        <v>26.5</v>
      </c>
      <c r="L52" s="28">
        <v>40.7</v>
      </c>
      <c r="M52" s="147">
        <f t="shared" si="1"/>
        <v>1.221</v>
      </c>
    </row>
    <row r="53" spans="1:13" ht="39.75" customHeight="1">
      <c r="A53" s="496"/>
      <c r="B53" s="268"/>
      <c r="C53" s="268"/>
      <c r="D53" s="296" t="s">
        <v>98</v>
      </c>
      <c r="E53" s="23">
        <v>10</v>
      </c>
      <c r="F53" s="23">
        <v>10</v>
      </c>
      <c r="G53" s="23">
        <v>0.33</v>
      </c>
      <c r="H53" s="23">
        <v>0.05</v>
      </c>
      <c r="I53" s="23">
        <v>2.5</v>
      </c>
      <c r="J53" s="23"/>
      <c r="K53" s="23">
        <v>12.3</v>
      </c>
      <c r="L53" s="28">
        <v>47.95</v>
      </c>
      <c r="M53" s="147">
        <f t="shared" si="1"/>
        <v>0.4795</v>
      </c>
    </row>
    <row r="54" spans="1:13" ht="39.75" customHeight="1">
      <c r="A54" s="496"/>
      <c r="B54" s="268"/>
      <c r="C54" s="268"/>
      <c r="D54" s="296" t="s">
        <v>302</v>
      </c>
      <c r="E54" s="61">
        <v>10</v>
      </c>
      <c r="F54" s="23">
        <v>10</v>
      </c>
      <c r="G54" s="23">
        <v>0.015</v>
      </c>
      <c r="H54" s="23">
        <v>2.48</v>
      </c>
      <c r="I54" s="23">
        <v>0.03</v>
      </c>
      <c r="J54" s="23"/>
      <c r="K54" s="23">
        <v>22.5</v>
      </c>
      <c r="L54" s="28">
        <v>38.5</v>
      </c>
      <c r="M54" s="147">
        <f t="shared" si="1"/>
        <v>0.385</v>
      </c>
    </row>
    <row r="55" spans="1:13" ht="39.75" customHeight="1">
      <c r="A55" s="496"/>
      <c r="B55" s="420"/>
      <c r="C55" s="268"/>
      <c r="D55" s="296" t="s">
        <v>97</v>
      </c>
      <c r="E55" s="61">
        <v>3</v>
      </c>
      <c r="F55" s="23">
        <v>3</v>
      </c>
      <c r="G55" s="23"/>
      <c r="H55" s="23"/>
      <c r="I55" s="23"/>
      <c r="J55" s="23"/>
      <c r="K55" s="23"/>
      <c r="L55" s="28">
        <v>429</v>
      </c>
      <c r="M55" s="147">
        <f t="shared" si="1"/>
        <v>1.287</v>
      </c>
    </row>
    <row r="56" spans="1:13" ht="39.75" customHeight="1">
      <c r="A56" s="496"/>
      <c r="B56" s="420"/>
      <c r="C56" s="268"/>
      <c r="D56" s="296" t="s">
        <v>17</v>
      </c>
      <c r="E56" s="61">
        <v>2</v>
      </c>
      <c r="F56" s="23">
        <v>2</v>
      </c>
      <c r="G56" s="23"/>
      <c r="H56" s="23"/>
      <c r="I56" s="23"/>
      <c r="J56" s="23"/>
      <c r="K56" s="23"/>
      <c r="L56" s="28">
        <v>120</v>
      </c>
      <c r="M56" s="147">
        <f t="shared" si="1"/>
        <v>0.24</v>
      </c>
    </row>
    <row r="57" spans="1:13" ht="39.75" customHeight="1">
      <c r="A57" s="497"/>
      <c r="B57" s="294"/>
      <c r="C57" s="277"/>
      <c r="D57" s="297" t="s">
        <v>301</v>
      </c>
      <c r="E57" s="133">
        <v>4</v>
      </c>
      <c r="F57" s="133">
        <v>4</v>
      </c>
      <c r="G57" s="133">
        <v>0.02</v>
      </c>
      <c r="H57" s="133"/>
      <c r="I57" s="133">
        <v>2.41</v>
      </c>
      <c r="J57" s="133">
        <v>0.06</v>
      </c>
      <c r="K57" s="133">
        <v>9.42</v>
      </c>
      <c r="L57" s="28">
        <v>363</v>
      </c>
      <c r="M57" s="147">
        <f t="shared" si="1"/>
        <v>1.452</v>
      </c>
    </row>
    <row r="58" spans="1:13" ht="39.75" customHeight="1">
      <c r="A58" s="500"/>
      <c r="B58" s="501"/>
      <c r="C58" s="501"/>
      <c r="D58" s="501"/>
      <c r="E58" s="501"/>
      <c r="F58" s="502"/>
      <c r="G58" s="46">
        <f>SUM(G49:G57)</f>
        <v>17.164999999999996</v>
      </c>
      <c r="H58" s="46">
        <f>SUM(H49:H57)</f>
        <v>11.360000000000003</v>
      </c>
      <c r="I58" s="46">
        <f>SUM(I49:I57)</f>
        <v>20.46</v>
      </c>
      <c r="J58" s="46">
        <f>SUM(J49:J57)</f>
        <v>0.53</v>
      </c>
      <c r="K58" s="46">
        <f>SUM(K49:K57)</f>
        <v>246.82</v>
      </c>
      <c r="L58" s="46"/>
      <c r="M58" s="149">
        <f>SUM(M49:M57)</f>
        <v>29.649</v>
      </c>
    </row>
    <row r="59" spans="1:13" ht="39.75" customHeight="1">
      <c r="A59" s="128" t="s">
        <v>275</v>
      </c>
      <c r="B59" s="46">
        <v>20</v>
      </c>
      <c r="C59" s="47"/>
      <c r="D59" s="130" t="s">
        <v>345</v>
      </c>
      <c r="E59" s="47">
        <v>20</v>
      </c>
      <c r="F59" s="47">
        <v>20</v>
      </c>
      <c r="G59" s="23">
        <v>0.7</v>
      </c>
      <c r="H59" s="23">
        <v>0.24</v>
      </c>
      <c r="I59" s="23">
        <v>14.6</v>
      </c>
      <c r="J59" s="23"/>
      <c r="K59" s="23">
        <v>61.8</v>
      </c>
      <c r="L59" s="47">
        <v>88</v>
      </c>
      <c r="M59" s="149">
        <f>E59*L59/1000</f>
        <v>1.76</v>
      </c>
    </row>
    <row r="60" spans="1:13" ht="48" customHeight="1">
      <c r="A60" s="440" t="s">
        <v>52</v>
      </c>
      <c r="B60" s="439">
        <v>200</v>
      </c>
      <c r="C60" s="439">
        <v>56</v>
      </c>
      <c r="D60" s="37" t="s">
        <v>94</v>
      </c>
      <c r="E60" s="47">
        <v>1</v>
      </c>
      <c r="F60" s="47">
        <v>1</v>
      </c>
      <c r="G60" s="47">
        <v>0.24</v>
      </c>
      <c r="H60" s="47">
        <v>0.17</v>
      </c>
      <c r="I60" s="47">
        <v>0.24</v>
      </c>
      <c r="J60" s="47"/>
      <c r="K60" s="47">
        <v>3.8</v>
      </c>
      <c r="L60" s="47">
        <v>605</v>
      </c>
      <c r="M60" s="152">
        <f>L60*E60/1000</f>
        <v>0.605</v>
      </c>
    </row>
    <row r="61" spans="1:13" ht="39.75" customHeight="1">
      <c r="A61" s="504"/>
      <c r="B61" s="504"/>
      <c r="C61" s="439"/>
      <c r="D61" s="37" t="s">
        <v>90</v>
      </c>
      <c r="E61" s="22">
        <v>12</v>
      </c>
      <c r="F61" s="22">
        <v>12</v>
      </c>
      <c r="G61" s="22"/>
      <c r="H61" s="22"/>
      <c r="I61" s="22">
        <v>11.4</v>
      </c>
      <c r="J61" s="22"/>
      <c r="K61" s="22">
        <v>46.8</v>
      </c>
      <c r="L61" s="47">
        <v>47.95</v>
      </c>
      <c r="M61" s="152">
        <f>L61*E61/1000</f>
        <v>0.5754000000000001</v>
      </c>
    </row>
    <row r="62" spans="1:13" ht="39.75" customHeight="1">
      <c r="A62" s="504"/>
      <c r="B62" s="504"/>
      <c r="C62" s="439"/>
      <c r="D62" s="37" t="s">
        <v>88</v>
      </c>
      <c r="E62" s="22">
        <v>100</v>
      </c>
      <c r="F62" s="22">
        <v>100</v>
      </c>
      <c r="G62" s="22">
        <v>2.8</v>
      </c>
      <c r="H62" s="22">
        <v>3.2</v>
      </c>
      <c r="I62" s="22">
        <v>4.7</v>
      </c>
      <c r="J62" s="22">
        <v>1.3</v>
      </c>
      <c r="K62" s="22">
        <v>59</v>
      </c>
      <c r="L62" s="47">
        <v>40.7</v>
      </c>
      <c r="M62" s="152">
        <f>L62*E62/1000</f>
        <v>4.07</v>
      </c>
    </row>
    <row r="63" spans="1:13" ht="39.75" customHeight="1">
      <c r="A63" s="504"/>
      <c r="B63" s="504"/>
      <c r="C63" s="504"/>
      <c r="D63" s="504"/>
      <c r="E63" s="504"/>
      <c r="F63" s="504"/>
      <c r="G63" s="46">
        <f>SUM(G60:G62)</f>
        <v>3.04</v>
      </c>
      <c r="H63" s="46">
        <f>SUM(H60:H62)</f>
        <v>3.37</v>
      </c>
      <c r="I63" s="46">
        <f>SUM(I60:I62)</f>
        <v>16.34</v>
      </c>
      <c r="J63" s="46">
        <f>SUM(J60:J62)</f>
        <v>1.3</v>
      </c>
      <c r="K63" s="46">
        <f>SUM(K60:K62)</f>
        <v>109.6</v>
      </c>
      <c r="L63" s="46"/>
      <c r="M63" s="149">
        <f>SUM(M60:M62)</f>
        <v>5.250400000000001</v>
      </c>
    </row>
    <row r="64" spans="1:13" ht="39.75" customHeight="1">
      <c r="A64" s="499" t="s">
        <v>30</v>
      </c>
      <c r="B64" s="499"/>
      <c r="C64" s="499"/>
      <c r="D64" s="499"/>
      <c r="E64" s="499"/>
      <c r="F64" s="499"/>
      <c r="G64" s="305">
        <f>G58+G63</f>
        <v>20.204999999999995</v>
      </c>
      <c r="H64" s="305">
        <f>H58+H63</f>
        <v>14.730000000000004</v>
      </c>
      <c r="I64" s="305">
        <f>I58+I63</f>
        <v>36.8</v>
      </c>
      <c r="J64" s="305">
        <f>J58+J63</f>
        <v>1.83</v>
      </c>
      <c r="K64" s="305">
        <f>K58+K63</f>
        <v>356.41999999999996</v>
      </c>
      <c r="L64" s="305"/>
      <c r="M64" s="292">
        <f>M58+M63+M59</f>
        <v>36.6594</v>
      </c>
    </row>
    <row r="65" spans="1:13" ht="39.75" customHeight="1">
      <c r="A65" s="503" t="s">
        <v>31</v>
      </c>
      <c r="B65" s="503"/>
      <c r="C65" s="503"/>
      <c r="D65" s="503"/>
      <c r="E65" s="503"/>
      <c r="F65" s="503"/>
      <c r="G65" s="315">
        <f>G17+G47+G64</f>
        <v>58.285</v>
      </c>
      <c r="H65" s="315">
        <f>H17+H47+H64</f>
        <v>50.18000000000001</v>
      </c>
      <c r="I65" s="315">
        <f>I17+I47+I64</f>
        <v>146.26</v>
      </c>
      <c r="J65" s="315">
        <f>J17+J47+J64</f>
        <v>46.66</v>
      </c>
      <c r="K65" s="315">
        <f>K17+K47+K64</f>
        <v>1297.0299999999997</v>
      </c>
      <c r="L65" s="315"/>
      <c r="M65" s="291">
        <f>M17+M20+M47+M64</f>
        <v>132.29955</v>
      </c>
    </row>
    <row r="66" spans="4:12" ht="35.25">
      <c r="D66" s="166"/>
      <c r="E66" s="158"/>
      <c r="F66" s="158"/>
      <c r="G66" s="158"/>
      <c r="H66" s="158"/>
      <c r="I66" s="158"/>
      <c r="J66" s="158"/>
      <c r="K66" s="158"/>
      <c r="L66" s="158"/>
    </row>
    <row r="67" spans="4:12" ht="35.25">
      <c r="D67" s="166"/>
      <c r="E67" s="158"/>
      <c r="F67" s="158"/>
      <c r="G67" s="158"/>
      <c r="H67" s="158"/>
      <c r="I67" s="158"/>
      <c r="J67" s="158"/>
      <c r="K67" s="158"/>
      <c r="L67" s="158"/>
    </row>
    <row r="68" spans="4:12" ht="35.25">
      <c r="D68" s="166"/>
      <c r="E68" s="158"/>
      <c r="F68" s="158"/>
      <c r="G68" s="158"/>
      <c r="H68" s="158"/>
      <c r="I68" s="158"/>
      <c r="J68" s="158"/>
      <c r="K68" s="158"/>
      <c r="L68" s="158"/>
    </row>
  </sheetData>
  <sheetProtection/>
  <mergeCells count="41">
    <mergeCell ref="A4:M4"/>
    <mergeCell ref="A18:M18"/>
    <mergeCell ref="A21:M21"/>
    <mergeCell ref="A5:M5"/>
    <mergeCell ref="A13:F13"/>
    <mergeCell ref="A33:A41"/>
    <mergeCell ref="A20:F20"/>
    <mergeCell ref="A32:F32"/>
    <mergeCell ref="A27:A31"/>
    <mergeCell ref="B27:B31"/>
    <mergeCell ref="A6:A8"/>
    <mergeCell ref="B6:B8"/>
    <mergeCell ref="C6:C8"/>
    <mergeCell ref="C10:C12"/>
    <mergeCell ref="A9:F9"/>
    <mergeCell ref="A10:A12"/>
    <mergeCell ref="B10:B12"/>
    <mergeCell ref="A65:F65"/>
    <mergeCell ref="A64:F64"/>
    <mergeCell ref="A63:F63"/>
    <mergeCell ref="A60:A62"/>
    <mergeCell ref="B60:B62"/>
    <mergeCell ref="C60:C62"/>
    <mergeCell ref="A58:F58"/>
    <mergeCell ref="C27:C31"/>
    <mergeCell ref="A47:F47"/>
    <mergeCell ref="A14:A15"/>
    <mergeCell ref="B14:B15"/>
    <mergeCell ref="A16:F16"/>
    <mergeCell ref="A49:A57"/>
    <mergeCell ref="A26:F26"/>
    <mergeCell ref="B43:B44"/>
    <mergeCell ref="C14:C15"/>
    <mergeCell ref="A48:M48"/>
    <mergeCell ref="B33:B41"/>
    <mergeCell ref="A42:F42"/>
    <mergeCell ref="A43:A44"/>
    <mergeCell ref="C43:C44"/>
    <mergeCell ref="A17:F17"/>
    <mergeCell ref="A45:H45"/>
    <mergeCell ref="C33:C41"/>
  </mergeCells>
  <printOptions/>
  <pageMargins left="0.7" right="0.7" top="0.75" bottom="0.75" header="0.3" footer="0.3"/>
  <pageSetup horizontalDpi="600" verticalDpi="600" orientation="portrait" paperSize="9" scale="22" r:id="rId1"/>
  <rowBreaks count="1" manualBreakCount="1">
    <brk id="6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98"/>
  <sheetViews>
    <sheetView view="pageBreakPreview" zoomScale="35" zoomScaleNormal="70" zoomScaleSheetLayoutView="35" zoomScalePageLayoutView="0" workbookViewId="0" topLeftCell="A27">
      <selection activeCell="A20" sqref="A20:M20"/>
    </sheetView>
  </sheetViews>
  <sheetFormatPr defaultColWidth="9.140625" defaultRowHeight="15"/>
  <cols>
    <col min="1" max="1" width="63.421875" style="41" customWidth="1"/>
    <col min="2" max="2" width="22.7109375" style="41" customWidth="1"/>
    <col min="3" max="3" width="26.8515625" style="41" customWidth="1"/>
    <col min="4" max="4" width="55.8515625" style="28" customWidth="1"/>
    <col min="5" max="10" width="20.7109375" style="24" customWidth="1"/>
    <col min="11" max="11" width="30.8515625" style="24" customWidth="1"/>
    <col min="12" max="12" width="26.57421875" style="24" customWidth="1"/>
    <col min="13" max="13" width="20.28125" style="28" customWidth="1"/>
    <col min="14" max="15" width="9.140625" style="29" customWidth="1"/>
  </cols>
  <sheetData>
    <row r="1" spans="1:15" s="12" customFormat="1" ht="34.5">
      <c r="A1" s="73"/>
      <c r="B1" s="138"/>
      <c r="C1" s="138"/>
      <c r="D1" s="138" t="s">
        <v>145</v>
      </c>
      <c r="E1" s="71"/>
      <c r="F1" s="71"/>
      <c r="G1" s="71"/>
      <c r="H1" s="71"/>
      <c r="I1" s="71"/>
      <c r="J1" s="71"/>
      <c r="K1" s="71" t="s">
        <v>338</v>
      </c>
      <c r="L1" s="71"/>
      <c r="M1" s="172"/>
      <c r="N1" s="78"/>
      <c r="O1" s="78"/>
    </row>
    <row r="2" spans="1:15" s="12" customFormat="1" ht="35.25">
      <c r="A2" s="73"/>
      <c r="B2" s="138" t="s">
        <v>126</v>
      </c>
      <c r="C2" s="138"/>
      <c r="D2" s="137" t="s">
        <v>132</v>
      </c>
      <c r="E2" s="71"/>
      <c r="F2" s="71"/>
      <c r="G2" s="71"/>
      <c r="H2" s="71"/>
      <c r="I2" s="71"/>
      <c r="J2" s="71"/>
      <c r="K2" s="71"/>
      <c r="L2" s="71"/>
      <c r="M2" s="172"/>
      <c r="N2" s="78"/>
      <c r="O2" s="78"/>
    </row>
    <row r="3" spans="1:13" ht="105.75" customHeight="1">
      <c r="A3" s="46" t="s">
        <v>0</v>
      </c>
      <c r="B3" s="46" t="s">
        <v>1</v>
      </c>
      <c r="C3" s="36" t="s">
        <v>236</v>
      </c>
      <c r="D3" s="46" t="s">
        <v>2</v>
      </c>
      <c r="E3" s="46" t="s">
        <v>3</v>
      </c>
      <c r="F3" s="46" t="s">
        <v>4</v>
      </c>
      <c r="G3" s="46" t="s">
        <v>5</v>
      </c>
      <c r="H3" s="46" t="s">
        <v>6</v>
      </c>
      <c r="I3" s="46" t="s">
        <v>7</v>
      </c>
      <c r="J3" s="46" t="s">
        <v>235</v>
      </c>
      <c r="K3" s="36" t="s">
        <v>8</v>
      </c>
      <c r="L3" s="36" t="s">
        <v>220</v>
      </c>
      <c r="M3" s="132" t="s">
        <v>205</v>
      </c>
    </row>
    <row r="4" spans="1:12" ht="38.25" customHeight="1">
      <c r="A4" s="433" t="s">
        <v>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23"/>
    </row>
    <row r="5" spans="1:13" ht="43.5" customHeight="1">
      <c r="A5" s="440" t="s">
        <v>49</v>
      </c>
      <c r="B5" s="439">
        <v>150</v>
      </c>
      <c r="C5" s="439">
        <v>26</v>
      </c>
      <c r="D5" s="37" t="s">
        <v>96</v>
      </c>
      <c r="E5" s="23">
        <v>100</v>
      </c>
      <c r="F5" s="23">
        <v>100</v>
      </c>
      <c r="G5" s="23">
        <v>2.8</v>
      </c>
      <c r="H5" s="23">
        <v>3.2</v>
      </c>
      <c r="I5" s="23">
        <v>4.7</v>
      </c>
      <c r="J5" s="23">
        <v>1.3</v>
      </c>
      <c r="K5" s="23">
        <v>59</v>
      </c>
      <c r="L5" s="23">
        <v>40.7</v>
      </c>
      <c r="M5" s="152">
        <f>L5*E5/1000</f>
        <v>4.07</v>
      </c>
    </row>
    <row r="6" spans="1:13" ht="43.5" customHeight="1">
      <c r="A6" s="456"/>
      <c r="B6" s="456"/>
      <c r="C6" s="439"/>
      <c r="D6" s="37" t="s">
        <v>46</v>
      </c>
      <c r="E6" s="22">
        <v>25</v>
      </c>
      <c r="F6" s="22">
        <v>25</v>
      </c>
      <c r="G6" s="22">
        <v>2.32</v>
      </c>
      <c r="H6" s="22">
        <v>0.25</v>
      </c>
      <c r="I6" s="22">
        <v>17.42</v>
      </c>
      <c r="J6" s="22"/>
      <c r="K6" s="22">
        <v>79.25</v>
      </c>
      <c r="L6" s="22">
        <v>37.95</v>
      </c>
      <c r="M6" s="152">
        <f>L6*E6/1000</f>
        <v>0.9487500000000001</v>
      </c>
    </row>
    <row r="7" spans="1:13" ht="43.5" customHeight="1">
      <c r="A7" s="456"/>
      <c r="B7" s="456"/>
      <c r="C7" s="439"/>
      <c r="D7" s="37" t="s">
        <v>98</v>
      </c>
      <c r="E7" s="23">
        <v>2</v>
      </c>
      <c r="F7" s="23">
        <v>2</v>
      </c>
      <c r="G7" s="23"/>
      <c r="H7" s="23"/>
      <c r="I7" s="23">
        <v>1.91</v>
      </c>
      <c r="J7" s="23"/>
      <c r="K7" s="23">
        <v>7.8</v>
      </c>
      <c r="L7" s="23">
        <v>47.95</v>
      </c>
      <c r="M7" s="152">
        <f>L7*E7/1000</f>
        <v>0.0959</v>
      </c>
    </row>
    <row r="8" spans="1:13" ht="43.5" customHeight="1">
      <c r="A8" s="456"/>
      <c r="B8" s="456"/>
      <c r="C8" s="439"/>
      <c r="D8" s="37" t="s">
        <v>97</v>
      </c>
      <c r="E8" s="22">
        <v>3</v>
      </c>
      <c r="F8" s="22">
        <v>3</v>
      </c>
      <c r="G8" s="22">
        <v>0.01</v>
      </c>
      <c r="H8" s="22">
        <v>2.35</v>
      </c>
      <c r="I8" s="22">
        <v>0.01</v>
      </c>
      <c r="J8" s="22"/>
      <c r="K8" s="22">
        <v>22.02</v>
      </c>
      <c r="L8" s="22">
        <v>429</v>
      </c>
      <c r="M8" s="152">
        <f>L8*E8/1000</f>
        <v>1.287</v>
      </c>
    </row>
    <row r="9" spans="1:13" ht="43.5" customHeight="1">
      <c r="A9" s="433"/>
      <c r="B9" s="433"/>
      <c r="C9" s="433"/>
      <c r="D9" s="433"/>
      <c r="E9" s="433"/>
      <c r="F9" s="433"/>
      <c r="G9" s="27">
        <f>SUM(G5:G8)</f>
        <v>5.129999999999999</v>
      </c>
      <c r="H9" s="27">
        <f>SUM(H5:H8)</f>
        <v>5.800000000000001</v>
      </c>
      <c r="I9" s="27">
        <f>SUM(I5:I8)</f>
        <v>24.040000000000003</v>
      </c>
      <c r="J9" s="27">
        <f>SUM(J5:J8)</f>
        <v>1.3</v>
      </c>
      <c r="K9" s="27">
        <f>SUM(K5:K8)</f>
        <v>168.07000000000002</v>
      </c>
      <c r="L9" s="27"/>
      <c r="M9" s="149">
        <f>SUM(M5:M8)</f>
        <v>6.401650000000001</v>
      </c>
    </row>
    <row r="10" spans="1:13" ht="48" customHeight="1">
      <c r="A10" s="440" t="s">
        <v>204</v>
      </c>
      <c r="B10" s="452" t="s">
        <v>260</v>
      </c>
      <c r="C10" s="441"/>
      <c r="D10" s="37" t="s">
        <v>45</v>
      </c>
      <c r="E10" s="22">
        <v>30</v>
      </c>
      <c r="F10" s="22">
        <v>30</v>
      </c>
      <c r="G10" s="22">
        <v>2.13</v>
      </c>
      <c r="H10" s="22">
        <v>0.33</v>
      </c>
      <c r="I10" s="22">
        <v>13.9</v>
      </c>
      <c r="J10" s="22"/>
      <c r="K10" s="22">
        <v>68.7</v>
      </c>
      <c r="L10" s="22">
        <v>60.18</v>
      </c>
      <c r="M10" s="152">
        <f>L10*E10/1000</f>
        <v>1.8054000000000001</v>
      </c>
    </row>
    <row r="11" spans="1:13" ht="37.5" customHeight="1">
      <c r="A11" s="440"/>
      <c r="B11" s="452"/>
      <c r="C11" s="444"/>
      <c r="D11" s="37" t="s">
        <v>203</v>
      </c>
      <c r="E11" s="61">
        <v>5</v>
      </c>
      <c r="F11" s="23">
        <v>5</v>
      </c>
      <c r="G11" s="23">
        <v>1.3</v>
      </c>
      <c r="H11" s="23">
        <v>1.29</v>
      </c>
      <c r="I11" s="23"/>
      <c r="J11" s="23">
        <v>0.13</v>
      </c>
      <c r="K11" s="23">
        <v>16.9</v>
      </c>
      <c r="L11" s="22">
        <v>418</v>
      </c>
      <c r="M11" s="152">
        <f>L11*E11/1000</f>
        <v>2.09</v>
      </c>
    </row>
    <row r="12" spans="1:13" ht="43.5" customHeight="1">
      <c r="A12" s="440"/>
      <c r="B12" s="452"/>
      <c r="C12" s="442"/>
      <c r="D12" s="37" t="s">
        <v>97</v>
      </c>
      <c r="E12" s="23">
        <v>5</v>
      </c>
      <c r="F12" s="23">
        <v>5</v>
      </c>
      <c r="G12" s="23">
        <v>0.02</v>
      </c>
      <c r="H12" s="23">
        <v>3.92</v>
      </c>
      <c r="I12" s="23">
        <v>0.02</v>
      </c>
      <c r="J12" s="23"/>
      <c r="K12" s="23">
        <v>36.7</v>
      </c>
      <c r="L12" s="23">
        <v>429</v>
      </c>
      <c r="M12" s="152">
        <f>L12*E12/1000</f>
        <v>2.145</v>
      </c>
    </row>
    <row r="13" spans="1:13" ht="43.5" customHeight="1">
      <c r="A13" s="433"/>
      <c r="B13" s="433"/>
      <c r="C13" s="433"/>
      <c r="D13" s="433"/>
      <c r="E13" s="433"/>
      <c r="F13" s="433"/>
      <c r="G13" s="27">
        <f>SUM(G10:G12)</f>
        <v>3.4499999999999997</v>
      </c>
      <c r="H13" s="27">
        <f>SUM(H10:H12)</f>
        <v>5.54</v>
      </c>
      <c r="I13" s="27">
        <f>SUM(I10:I12)</f>
        <v>13.92</v>
      </c>
      <c r="J13" s="27">
        <f>SUM(J10:J12)</f>
        <v>0.13</v>
      </c>
      <c r="K13" s="27">
        <f>SUM(K10:K12)</f>
        <v>122.3</v>
      </c>
      <c r="L13" s="27"/>
      <c r="M13" s="149">
        <f>SUM(M10:M12)</f>
        <v>6.0404</v>
      </c>
    </row>
    <row r="14" spans="1:13" ht="43.5" customHeight="1">
      <c r="A14" s="436" t="s">
        <v>108</v>
      </c>
      <c r="B14" s="437">
        <v>150</v>
      </c>
      <c r="C14" s="468">
        <v>57</v>
      </c>
      <c r="D14" s="33" t="s">
        <v>36</v>
      </c>
      <c r="E14" s="23">
        <v>1</v>
      </c>
      <c r="F14" s="23">
        <v>1</v>
      </c>
      <c r="G14" s="23"/>
      <c r="H14" s="23"/>
      <c r="I14" s="23"/>
      <c r="J14" s="23"/>
      <c r="K14" s="23"/>
      <c r="L14" s="23">
        <v>506</v>
      </c>
      <c r="M14" s="152">
        <f>L14*E14/1000</f>
        <v>0.506</v>
      </c>
    </row>
    <row r="15" spans="1:13" ht="43.5" customHeight="1">
      <c r="A15" s="436"/>
      <c r="B15" s="509"/>
      <c r="C15" s="469"/>
      <c r="D15" s="33" t="s">
        <v>13</v>
      </c>
      <c r="E15" s="23">
        <v>8</v>
      </c>
      <c r="F15" s="23">
        <v>8</v>
      </c>
      <c r="G15" s="23"/>
      <c r="H15" s="23"/>
      <c r="I15" s="23">
        <v>7.64</v>
      </c>
      <c r="J15" s="23"/>
      <c r="K15" s="23">
        <v>31.2</v>
      </c>
      <c r="L15" s="24">
        <v>47.95</v>
      </c>
      <c r="M15" s="152">
        <f>L15*E15/1000</f>
        <v>0.3836</v>
      </c>
    </row>
    <row r="16" spans="1:13" ht="43.5" customHeight="1">
      <c r="A16" s="433"/>
      <c r="B16" s="433"/>
      <c r="C16" s="433"/>
      <c r="D16" s="433"/>
      <c r="E16" s="433"/>
      <c r="F16" s="433"/>
      <c r="G16" s="27">
        <f>SUM(G14:G15)</f>
        <v>0</v>
      </c>
      <c r="H16" s="27">
        <f>SUM(H14:H15)</f>
        <v>0</v>
      </c>
      <c r="I16" s="27">
        <f>SUM(I14:I15)</f>
        <v>7.64</v>
      </c>
      <c r="J16" s="27">
        <f>SUM(J14:J15)</f>
        <v>0</v>
      </c>
      <c r="K16" s="27">
        <f>SUM(K14:K15)</f>
        <v>31.2</v>
      </c>
      <c r="L16" s="27"/>
      <c r="M16" s="149">
        <f>SUM(M14:M15)</f>
        <v>0.8896</v>
      </c>
    </row>
    <row r="17" spans="1:13" ht="43.5" customHeight="1">
      <c r="A17" s="435" t="s">
        <v>29</v>
      </c>
      <c r="B17" s="435"/>
      <c r="C17" s="435"/>
      <c r="D17" s="435"/>
      <c r="E17" s="435"/>
      <c r="F17" s="435"/>
      <c r="G17" s="278">
        <f>G9+G13+G16</f>
        <v>8.579999999999998</v>
      </c>
      <c r="H17" s="278">
        <f>H9+H13+H16</f>
        <v>11.34</v>
      </c>
      <c r="I17" s="278">
        <f>I9+I13+I16</f>
        <v>45.6</v>
      </c>
      <c r="J17" s="278">
        <f>J9+J13+J16</f>
        <v>1.4300000000000002</v>
      </c>
      <c r="K17" s="278">
        <f>K9+K13+K16</f>
        <v>321.57</v>
      </c>
      <c r="L17" s="278"/>
      <c r="M17" s="292">
        <f>M9+M13+M16</f>
        <v>13.331650000000002</v>
      </c>
    </row>
    <row r="18" spans="1:13" ht="43.5" customHeight="1">
      <c r="A18" s="511" t="s">
        <v>14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3"/>
    </row>
    <row r="19" spans="1:15" s="12" customFormat="1" ht="43.5" customHeight="1">
      <c r="A19" s="306" t="s">
        <v>10</v>
      </c>
      <c r="B19" s="307">
        <v>75</v>
      </c>
      <c r="C19" s="307"/>
      <c r="D19" s="308" t="s">
        <v>10</v>
      </c>
      <c r="E19" s="307">
        <v>75</v>
      </c>
      <c r="F19" s="307">
        <v>53</v>
      </c>
      <c r="G19" s="307">
        <v>0.72</v>
      </c>
      <c r="H19" s="307">
        <v>0.11</v>
      </c>
      <c r="I19" s="307">
        <v>4.53</v>
      </c>
      <c r="J19" s="307">
        <v>33.6</v>
      </c>
      <c r="K19" s="307">
        <v>22.4</v>
      </c>
      <c r="L19" s="307">
        <v>135</v>
      </c>
      <c r="M19" s="293">
        <f>L19*E19/1000</f>
        <v>10.125</v>
      </c>
      <c r="N19" s="78"/>
      <c r="O19" s="78"/>
    </row>
    <row r="20" spans="1:13" ht="42.75" customHeight="1">
      <c r="A20" s="461" t="s">
        <v>16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3"/>
    </row>
    <row r="21" spans="1:13" ht="6.75" customHeight="1" hidden="1" thickBot="1">
      <c r="A21" s="504"/>
      <c r="B21" s="510"/>
      <c r="C21" s="510"/>
      <c r="D21" s="37"/>
      <c r="E21" s="22"/>
      <c r="F21" s="22"/>
      <c r="G21" s="22"/>
      <c r="H21" s="22"/>
      <c r="I21" s="22"/>
      <c r="J21" s="22"/>
      <c r="K21" s="22"/>
      <c r="L21" s="22"/>
      <c r="M21" s="152"/>
    </row>
    <row r="22" spans="1:13" ht="43.5" customHeight="1" hidden="1" thickBot="1">
      <c r="A22" s="504"/>
      <c r="B22" s="510"/>
      <c r="C22" s="510"/>
      <c r="D22" s="37"/>
      <c r="E22" s="22"/>
      <c r="F22" s="22"/>
      <c r="G22" s="22"/>
      <c r="H22" s="22"/>
      <c r="I22" s="22"/>
      <c r="J22" s="22"/>
      <c r="K22" s="22"/>
      <c r="L22" s="22"/>
      <c r="M22" s="152"/>
    </row>
    <row r="23" spans="1:13" ht="43.5" customHeight="1" hidden="1" thickBot="1">
      <c r="A23" s="504"/>
      <c r="B23" s="510"/>
      <c r="C23" s="510"/>
      <c r="D23" s="37"/>
      <c r="E23" s="22"/>
      <c r="F23" s="22"/>
      <c r="G23" s="22"/>
      <c r="H23" s="22"/>
      <c r="I23" s="22"/>
      <c r="J23" s="22"/>
      <c r="K23" s="22"/>
      <c r="L23" s="22"/>
      <c r="M23" s="152"/>
    </row>
    <row r="24" spans="1:13" ht="43.5" customHeight="1" hidden="1" thickBot="1">
      <c r="A24" s="504"/>
      <c r="B24" s="510"/>
      <c r="C24" s="510"/>
      <c r="L24" s="22"/>
      <c r="M24" s="152"/>
    </row>
    <row r="25" spans="1:13" ht="43.5" customHeight="1" hidden="1" thickBot="1">
      <c r="A25" s="504"/>
      <c r="B25" s="510"/>
      <c r="C25" s="510"/>
      <c r="D25" s="37"/>
      <c r="E25" s="22"/>
      <c r="F25" s="22"/>
      <c r="G25" s="22"/>
      <c r="H25" s="22"/>
      <c r="I25" s="22"/>
      <c r="J25" s="22"/>
      <c r="K25" s="22"/>
      <c r="L25" s="22"/>
      <c r="M25" s="152"/>
    </row>
    <row r="26" spans="1:13" ht="33.75" customHeight="1" hidden="1" thickBot="1">
      <c r="A26" s="433"/>
      <c r="B26" s="433"/>
      <c r="C26" s="433"/>
      <c r="D26" s="433"/>
      <c r="E26" s="433"/>
      <c r="F26" s="433"/>
      <c r="G26" s="23">
        <f>SUM(G21:G25)</f>
        <v>0</v>
      </c>
      <c r="H26" s="23">
        <f>SUM(H21:H25)</f>
        <v>0</v>
      </c>
      <c r="I26" s="23">
        <f>SUM(I21:I25)</f>
        <v>0</v>
      </c>
      <c r="J26" s="23">
        <f>SUM(J21:J25)</f>
        <v>0</v>
      </c>
      <c r="K26" s="23">
        <f>SUM(K21:K25)</f>
        <v>0</v>
      </c>
      <c r="L26" s="23"/>
      <c r="M26" s="171">
        <f>SUM(M21:M25)</f>
        <v>0</v>
      </c>
    </row>
    <row r="27" spans="1:13" ht="43.5" customHeight="1">
      <c r="A27" s="464" t="s">
        <v>196</v>
      </c>
      <c r="B27" s="464">
        <v>150</v>
      </c>
      <c r="C27" s="464">
        <v>27</v>
      </c>
      <c r="D27" s="37" t="s">
        <v>59</v>
      </c>
      <c r="E27" s="23">
        <v>50</v>
      </c>
      <c r="F27" s="23">
        <v>35</v>
      </c>
      <c r="G27" s="23">
        <v>0.7</v>
      </c>
      <c r="H27" s="23">
        <v>0.14</v>
      </c>
      <c r="I27" s="23">
        <v>5.65</v>
      </c>
      <c r="J27" s="23">
        <v>7.2</v>
      </c>
      <c r="K27" s="23">
        <v>28</v>
      </c>
      <c r="L27" s="23">
        <v>17.6</v>
      </c>
      <c r="M27" s="152">
        <f aca="true" t="shared" si="0" ref="M27:M32">L27*E27/1000</f>
        <v>0.8800000000000001</v>
      </c>
    </row>
    <row r="28" spans="1:13" ht="43.5" customHeight="1">
      <c r="A28" s="465"/>
      <c r="B28" s="465"/>
      <c r="C28" s="465"/>
      <c r="D28" s="37" t="s">
        <v>21</v>
      </c>
      <c r="E28" s="22">
        <v>10</v>
      </c>
      <c r="F28" s="22">
        <v>8</v>
      </c>
      <c r="G28" s="22">
        <v>0.02</v>
      </c>
      <c r="H28" s="22"/>
      <c r="I28" s="22">
        <v>0.58</v>
      </c>
      <c r="J28" s="22">
        <v>0.4</v>
      </c>
      <c r="K28" s="22">
        <v>2.7</v>
      </c>
      <c r="L28" s="22">
        <v>22</v>
      </c>
      <c r="M28" s="152">
        <f t="shared" si="0"/>
        <v>0.22</v>
      </c>
    </row>
    <row r="29" spans="1:13" ht="63" customHeight="1">
      <c r="A29" s="465"/>
      <c r="B29" s="465"/>
      <c r="C29" s="465"/>
      <c r="D29" s="37" t="s">
        <v>211</v>
      </c>
      <c r="E29" s="22">
        <v>10</v>
      </c>
      <c r="F29" s="22">
        <v>8</v>
      </c>
      <c r="G29" s="22">
        <v>0.11</v>
      </c>
      <c r="H29" s="22"/>
      <c r="I29" s="22">
        <v>0.73</v>
      </c>
      <c r="J29" s="22">
        <v>0.84</v>
      </c>
      <c r="K29" s="22">
        <v>3.3</v>
      </c>
      <c r="L29" s="22">
        <v>26.4</v>
      </c>
      <c r="M29" s="152">
        <f t="shared" si="0"/>
        <v>0.264</v>
      </c>
    </row>
    <row r="30" spans="1:13" ht="43.5" customHeight="1">
      <c r="A30" s="465"/>
      <c r="B30" s="465"/>
      <c r="C30" s="465"/>
      <c r="D30" s="37" t="s">
        <v>42</v>
      </c>
      <c r="E30" s="61">
        <v>40</v>
      </c>
      <c r="F30" s="23">
        <v>40</v>
      </c>
      <c r="G30" s="23">
        <v>8</v>
      </c>
      <c r="H30" s="23">
        <v>3.91</v>
      </c>
      <c r="I30" s="23"/>
      <c r="J30" s="23"/>
      <c r="K30" s="23">
        <v>67.2</v>
      </c>
      <c r="L30" s="23">
        <v>429</v>
      </c>
      <c r="M30" s="152">
        <f t="shared" si="0"/>
        <v>17.16</v>
      </c>
    </row>
    <row r="31" spans="1:13" ht="60.75" customHeight="1">
      <c r="A31" s="465"/>
      <c r="B31" s="465"/>
      <c r="C31" s="465"/>
      <c r="D31" s="37" t="s">
        <v>212</v>
      </c>
      <c r="E31" s="22">
        <v>5</v>
      </c>
      <c r="F31" s="22">
        <v>4</v>
      </c>
      <c r="G31" s="22">
        <v>0.05</v>
      </c>
      <c r="H31" s="22"/>
      <c r="I31" s="22">
        <v>0.14</v>
      </c>
      <c r="J31" s="22">
        <v>0.43</v>
      </c>
      <c r="K31" s="22">
        <v>0.8</v>
      </c>
      <c r="L31" s="22">
        <v>26.4</v>
      </c>
      <c r="M31" s="152">
        <f t="shared" si="0"/>
        <v>0.132</v>
      </c>
    </row>
    <row r="32" spans="1:13" ht="43.5" customHeight="1">
      <c r="A32" s="466"/>
      <c r="B32" s="466"/>
      <c r="C32" s="466"/>
      <c r="D32" s="37" t="s">
        <v>168</v>
      </c>
      <c r="E32" s="22">
        <v>5</v>
      </c>
      <c r="F32" s="22">
        <v>4.25</v>
      </c>
      <c r="G32" s="22">
        <v>0.62</v>
      </c>
      <c r="H32" s="22">
        <v>1.25</v>
      </c>
      <c r="I32" s="22">
        <v>0.02</v>
      </c>
      <c r="J32" s="22"/>
      <c r="K32" s="22">
        <v>14.11</v>
      </c>
      <c r="L32" s="22">
        <v>165</v>
      </c>
      <c r="M32" s="152">
        <f t="shared" si="0"/>
        <v>0.825</v>
      </c>
    </row>
    <row r="33" spans="1:13" ht="45.75" customHeight="1">
      <c r="A33" s="433"/>
      <c r="B33" s="433"/>
      <c r="C33" s="433"/>
      <c r="D33" s="433"/>
      <c r="E33" s="433"/>
      <c r="F33" s="433"/>
      <c r="G33" s="27">
        <f>SUM(G27:G32)</f>
        <v>9.5</v>
      </c>
      <c r="H33" s="27">
        <f>SUM(H27:H32)</f>
        <v>5.3</v>
      </c>
      <c r="I33" s="27">
        <f>SUM(I27:I32)</f>
        <v>7.12</v>
      </c>
      <c r="J33" s="27">
        <f>SUM(J27:J32)</f>
        <v>8.870000000000001</v>
      </c>
      <c r="K33" s="27">
        <f>SUM(K27:K32)</f>
        <v>116.11</v>
      </c>
      <c r="L33" s="27"/>
      <c r="M33" s="149">
        <f>SUM(M27:M32)</f>
        <v>19.481</v>
      </c>
    </row>
    <row r="34" spans="1:13" ht="43.5" customHeight="1">
      <c r="A34" s="440" t="s">
        <v>122</v>
      </c>
      <c r="B34" s="439">
        <v>130</v>
      </c>
      <c r="C34" s="464">
        <v>51</v>
      </c>
      <c r="D34" s="49" t="s">
        <v>201</v>
      </c>
      <c r="E34" s="61">
        <v>35</v>
      </c>
      <c r="F34" s="23">
        <v>35</v>
      </c>
      <c r="G34" s="23">
        <v>7</v>
      </c>
      <c r="H34" s="23">
        <v>3.91</v>
      </c>
      <c r="I34" s="23"/>
      <c r="J34" s="23"/>
      <c r="K34" s="23">
        <v>58.8</v>
      </c>
      <c r="L34" s="23">
        <v>429</v>
      </c>
      <c r="M34" s="152">
        <f aca="true" t="shared" si="1" ref="M34:M40">L34*E34/1000</f>
        <v>15.015</v>
      </c>
    </row>
    <row r="35" spans="1:13" ht="43.5" customHeight="1">
      <c r="A35" s="456"/>
      <c r="B35" s="456"/>
      <c r="C35" s="465"/>
      <c r="D35" s="37" t="s">
        <v>210</v>
      </c>
      <c r="E35" s="22">
        <v>14</v>
      </c>
      <c r="F35" s="22">
        <v>14</v>
      </c>
      <c r="G35" s="22">
        <v>0.02</v>
      </c>
      <c r="H35" s="22">
        <v>3.92</v>
      </c>
      <c r="I35" s="22">
        <v>0.02</v>
      </c>
      <c r="J35" s="22"/>
      <c r="K35" s="22">
        <v>36.7</v>
      </c>
      <c r="L35" s="22">
        <v>50.05</v>
      </c>
      <c r="M35" s="152">
        <f t="shared" si="1"/>
        <v>0.7006999999999999</v>
      </c>
    </row>
    <row r="36" spans="1:13" ht="43.5" customHeight="1">
      <c r="A36" s="456"/>
      <c r="B36" s="456"/>
      <c r="C36" s="465"/>
      <c r="D36" s="41" t="s">
        <v>11</v>
      </c>
      <c r="E36" s="22">
        <v>4</v>
      </c>
      <c r="F36" s="22">
        <v>4</v>
      </c>
      <c r="G36" s="22">
        <v>0.02</v>
      </c>
      <c r="H36" s="22">
        <v>3.14</v>
      </c>
      <c r="I36" s="22">
        <v>0.02</v>
      </c>
      <c r="J36" s="22"/>
      <c r="K36" s="22">
        <v>29.36</v>
      </c>
      <c r="L36" s="22">
        <v>429</v>
      </c>
      <c r="M36" s="152">
        <f t="shared" si="1"/>
        <v>1.716</v>
      </c>
    </row>
    <row r="37" spans="1:13" ht="43.5" customHeight="1">
      <c r="A37" s="456"/>
      <c r="B37" s="456"/>
      <c r="C37" s="465"/>
      <c r="D37" s="37" t="s">
        <v>17</v>
      </c>
      <c r="E37" s="22">
        <v>4</v>
      </c>
      <c r="F37" s="22">
        <v>4</v>
      </c>
      <c r="G37" s="22"/>
      <c r="H37" s="22">
        <v>3.76</v>
      </c>
      <c r="I37" s="22"/>
      <c r="J37" s="22"/>
      <c r="K37" s="22">
        <v>34.92</v>
      </c>
      <c r="L37" s="22">
        <v>120</v>
      </c>
      <c r="M37" s="152">
        <f t="shared" si="1"/>
        <v>0.48</v>
      </c>
    </row>
    <row r="38" spans="1:13" ht="43.5" customHeight="1">
      <c r="A38" s="456"/>
      <c r="B38" s="456"/>
      <c r="C38" s="465"/>
      <c r="D38" s="37" t="s">
        <v>21</v>
      </c>
      <c r="E38" s="22">
        <v>10</v>
      </c>
      <c r="F38" s="22">
        <v>8</v>
      </c>
      <c r="G38" s="22">
        <v>0.02</v>
      </c>
      <c r="H38" s="22"/>
      <c r="I38" s="22">
        <v>0.58</v>
      </c>
      <c r="J38" s="22">
        <v>0.4</v>
      </c>
      <c r="K38" s="22">
        <v>2.7</v>
      </c>
      <c r="L38" s="22">
        <v>22</v>
      </c>
      <c r="M38" s="152">
        <f t="shared" si="1"/>
        <v>0.22</v>
      </c>
    </row>
    <row r="39" spans="1:13" ht="43.5" customHeight="1">
      <c r="A39" s="456"/>
      <c r="B39" s="456"/>
      <c r="C39" s="465"/>
      <c r="D39" s="37" t="s">
        <v>213</v>
      </c>
      <c r="E39" s="22">
        <v>80</v>
      </c>
      <c r="F39" s="22">
        <v>64</v>
      </c>
      <c r="G39" s="22">
        <v>0.4</v>
      </c>
      <c r="H39" s="22"/>
      <c r="I39" s="22">
        <v>0.24</v>
      </c>
      <c r="J39" s="22">
        <v>28.8</v>
      </c>
      <c r="K39" s="22">
        <v>1.13</v>
      </c>
      <c r="L39" s="22">
        <v>16.5</v>
      </c>
      <c r="M39" s="152">
        <f t="shared" si="1"/>
        <v>1.32</v>
      </c>
    </row>
    <row r="40" spans="1:13" ht="43.5" customHeight="1">
      <c r="A40" s="456"/>
      <c r="B40" s="456"/>
      <c r="C40" s="466"/>
      <c r="D40" s="37" t="s">
        <v>20</v>
      </c>
      <c r="E40" s="22">
        <v>10</v>
      </c>
      <c r="F40" s="22">
        <v>8</v>
      </c>
      <c r="G40" s="22">
        <v>0.11</v>
      </c>
      <c r="H40" s="22"/>
      <c r="I40" s="22">
        <v>0.73</v>
      </c>
      <c r="J40" s="22">
        <v>0.84</v>
      </c>
      <c r="K40" s="22">
        <v>3.3</v>
      </c>
      <c r="L40" s="22">
        <v>26.4</v>
      </c>
      <c r="M40" s="152">
        <f t="shared" si="1"/>
        <v>0.264</v>
      </c>
    </row>
    <row r="41" spans="1:13" ht="43.5" customHeight="1">
      <c r="A41" s="433"/>
      <c r="B41" s="433"/>
      <c r="C41" s="433"/>
      <c r="D41" s="433"/>
      <c r="E41" s="433"/>
      <c r="F41" s="433"/>
      <c r="G41" s="27">
        <f>SUM(G34:G40)</f>
        <v>7.569999999999999</v>
      </c>
      <c r="H41" s="27">
        <f>SUM(H34:H40)</f>
        <v>14.73</v>
      </c>
      <c r="I41" s="27">
        <f>SUM(I34:I40)</f>
        <v>1.5899999999999999</v>
      </c>
      <c r="J41" s="27">
        <f>SUM(J34:J40)</f>
        <v>30.04</v>
      </c>
      <c r="K41" s="27">
        <f>SUM(K34:K40)</f>
        <v>166.91</v>
      </c>
      <c r="L41" s="27"/>
      <c r="M41" s="149">
        <f>SUM(M34:M40)</f>
        <v>19.7157</v>
      </c>
    </row>
    <row r="42" spans="1:13" ht="43.5" customHeight="1">
      <c r="A42" s="460" t="s">
        <v>257</v>
      </c>
      <c r="B42" s="455">
        <v>150</v>
      </c>
      <c r="C42" s="455">
        <v>67</v>
      </c>
      <c r="D42" s="28" t="s">
        <v>233</v>
      </c>
      <c r="E42" s="24">
        <v>5</v>
      </c>
      <c r="F42" s="24">
        <v>5</v>
      </c>
      <c r="H42" s="24">
        <v>0.22</v>
      </c>
      <c r="I42" s="24">
        <v>0.31</v>
      </c>
      <c r="J42" s="24">
        <v>0.4</v>
      </c>
      <c r="K42" s="24">
        <v>13.95</v>
      </c>
      <c r="L42" s="23">
        <v>214.5</v>
      </c>
      <c r="M42" s="152">
        <f>L42*E42/1000</f>
        <v>1.0725</v>
      </c>
    </row>
    <row r="43" spans="1:13" ht="43.5" customHeight="1">
      <c r="A43" s="460"/>
      <c r="B43" s="455"/>
      <c r="C43" s="455"/>
      <c r="D43" s="28" t="s">
        <v>225</v>
      </c>
      <c r="E43" s="24">
        <v>4</v>
      </c>
      <c r="F43" s="24">
        <v>4</v>
      </c>
      <c r="G43" s="24">
        <v>0.053</v>
      </c>
      <c r="I43" s="24">
        <v>1.96</v>
      </c>
      <c r="J43" s="24">
        <v>0.36</v>
      </c>
      <c r="K43" s="24">
        <v>8.28</v>
      </c>
      <c r="L43" s="23">
        <v>203.5</v>
      </c>
      <c r="M43" s="152">
        <f>L43*E43/1000</f>
        <v>0.814</v>
      </c>
    </row>
    <row r="44" spans="1:13" ht="43.5" customHeight="1">
      <c r="A44" s="460"/>
      <c r="B44" s="455"/>
      <c r="C44" s="455"/>
      <c r="D44" s="28" t="s">
        <v>13</v>
      </c>
      <c r="E44" s="24">
        <v>8</v>
      </c>
      <c r="F44" s="24">
        <v>8</v>
      </c>
      <c r="I44" s="24">
        <v>7.64</v>
      </c>
      <c r="K44" s="24">
        <v>31.2</v>
      </c>
      <c r="L44" s="23">
        <v>47.95</v>
      </c>
      <c r="M44" s="152">
        <f>L44*E44/1000</f>
        <v>0.3836</v>
      </c>
    </row>
    <row r="45" spans="1:13" ht="43.5" customHeight="1">
      <c r="A45" s="433"/>
      <c r="B45" s="434"/>
      <c r="C45" s="434"/>
      <c r="D45" s="434"/>
      <c r="E45" s="434"/>
      <c r="F45" s="434"/>
      <c r="G45" s="23"/>
      <c r="H45" s="23"/>
      <c r="I45" s="23">
        <f>SUM(I42:I44)</f>
        <v>9.91</v>
      </c>
      <c r="J45" s="23">
        <f>SUM(J42:J44)</f>
        <v>0.76</v>
      </c>
      <c r="K45" s="23">
        <f>SUM(K42:K44)</f>
        <v>53.42999999999999</v>
      </c>
      <c r="L45" s="23"/>
      <c r="M45" s="149">
        <f>SUM(M42:M44)</f>
        <v>2.2701</v>
      </c>
    </row>
    <row r="46" spans="1:13" ht="43.5" customHeight="1">
      <c r="A46" s="57" t="s">
        <v>43</v>
      </c>
      <c r="B46" s="46">
        <v>25</v>
      </c>
      <c r="C46" s="47"/>
      <c r="D46" s="41" t="s">
        <v>24</v>
      </c>
      <c r="E46" s="23">
        <v>25</v>
      </c>
      <c r="F46" s="23">
        <v>25</v>
      </c>
      <c r="G46" s="23">
        <v>1.3</v>
      </c>
      <c r="H46" s="23">
        <v>0.3</v>
      </c>
      <c r="I46" s="23">
        <v>11.07</v>
      </c>
      <c r="J46" s="23"/>
      <c r="K46" s="23">
        <v>53.5</v>
      </c>
      <c r="L46" s="23">
        <v>53.16</v>
      </c>
      <c r="M46" s="153">
        <f>L46*E46/1000</f>
        <v>1.329</v>
      </c>
    </row>
    <row r="47" spans="1:13" ht="43.5" customHeight="1">
      <c r="A47" s="435" t="s">
        <v>28</v>
      </c>
      <c r="B47" s="435"/>
      <c r="C47" s="435"/>
      <c r="D47" s="435"/>
      <c r="E47" s="435"/>
      <c r="F47" s="435"/>
      <c r="G47" s="278">
        <f>G26+G33+G41+G45+G46</f>
        <v>18.37</v>
      </c>
      <c r="H47" s="278">
        <f>H26+H33+H41+H45+H46</f>
        <v>20.330000000000002</v>
      </c>
      <c r="I47" s="278">
        <f>I26+I33+I41+I45+I46</f>
        <v>29.69</v>
      </c>
      <c r="J47" s="278">
        <f>J26+J33+J41+J45+J46</f>
        <v>39.669999999999995</v>
      </c>
      <c r="K47" s="278">
        <f>K26+K33+K41+K45+K46</f>
        <v>389.95</v>
      </c>
      <c r="L47" s="278"/>
      <c r="M47" s="292">
        <f>M33+M41+M45+M46</f>
        <v>42.7958</v>
      </c>
    </row>
    <row r="48" spans="1:13" ht="43.5" customHeight="1">
      <c r="A48" s="461" t="s">
        <v>25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3"/>
    </row>
    <row r="49" spans="1:13" ht="43.5" customHeight="1">
      <c r="A49" s="440" t="s">
        <v>254</v>
      </c>
      <c r="B49" s="439">
        <v>80</v>
      </c>
      <c r="C49" s="464">
        <v>80</v>
      </c>
      <c r="D49" s="37" t="s">
        <v>87</v>
      </c>
      <c r="E49" s="22">
        <v>25</v>
      </c>
      <c r="F49" s="22">
        <v>25</v>
      </c>
      <c r="G49" s="22">
        <v>2.57</v>
      </c>
      <c r="H49" s="22">
        <v>0.28</v>
      </c>
      <c r="I49" s="22"/>
      <c r="J49" s="22"/>
      <c r="K49" s="22">
        <v>83.5</v>
      </c>
      <c r="L49" s="22">
        <v>32.9</v>
      </c>
      <c r="M49" s="152">
        <f aca="true" t="shared" si="2" ref="M49:M55">L49*E49/1000</f>
        <v>0.8225</v>
      </c>
    </row>
    <row r="50" spans="1:13" ht="43.5" customHeight="1">
      <c r="A50" s="456"/>
      <c r="B50" s="456"/>
      <c r="C50" s="465"/>
      <c r="D50" s="37" t="s">
        <v>88</v>
      </c>
      <c r="E50" s="22">
        <v>10</v>
      </c>
      <c r="F50" s="22">
        <v>10</v>
      </c>
      <c r="G50" s="22">
        <v>0.28</v>
      </c>
      <c r="H50" s="22">
        <v>0.32</v>
      </c>
      <c r="I50" s="22">
        <v>0.47</v>
      </c>
      <c r="J50" s="22"/>
      <c r="K50" s="22">
        <v>5.9</v>
      </c>
      <c r="L50" s="22">
        <v>40.7</v>
      </c>
      <c r="M50" s="152">
        <f t="shared" si="2"/>
        <v>0.407</v>
      </c>
    </row>
    <row r="51" spans="1:13" ht="43.5" customHeight="1">
      <c r="A51" s="456"/>
      <c r="B51" s="456"/>
      <c r="C51" s="465"/>
      <c r="D51" s="37" t="s">
        <v>168</v>
      </c>
      <c r="E51" s="22">
        <v>5</v>
      </c>
      <c r="F51" s="22">
        <v>4.25</v>
      </c>
      <c r="G51" s="22">
        <v>0.62</v>
      </c>
      <c r="H51" s="22">
        <v>1.25</v>
      </c>
      <c r="I51" s="22">
        <v>0.02</v>
      </c>
      <c r="J51" s="22"/>
      <c r="K51" s="22">
        <v>14.11</v>
      </c>
      <c r="L51" s="22">
        <v>165</v>
      </c>
      <c r="M51" s="152">
        <f t="shared" si="2"/>
        <v>0.825</v>
      </c>
    </row>
    <row r="52" spans="1:13" ht="43.5" customHeight="1">
      <c r="A52" s="456"/>
      <c r="B52" s="456"/>
      <c r="C52" s="465"/>
      <c r="D52" s="37" t="s">
        <v>59</v>
      </c>
      <c r="E52" s="23">
        <v>50</v>
      </c>
      <c r="F52" s="23">
        <v>35</v>
      </c>
      <c r="G52" s="23">
        <v>0.7</v>
      </c>
      <c r="H52" s="23">
        <v>0.14</v>
      </c>
      <c r="I52" s="23">
        <v>5.65</v>
      </c>
      <c r="J52" s="23">
        <v>7.2</v>
      </c>
      <c r="K52" s="23">
        <v>28</v>
      </c>
      <c r="L52" s="23">
        <v>17.6</v>
      </c>
      <c r="M52" s="152">
        <f t="shared" si="2"/>
        <v>0.8800000000000001</v>
      </c>
    </row>
    <row r="53" spans="1:13" ht="43.5" customHeight="1">
      <c r="A53" s="456"/>
      <c r="B53" s="456"/>
      <c r="C53" s="465"/>
      <c r="D53" s="37" t="s">
        <v>40</v>
      </c>
      <c r="E53" s="22">
        <v>10</v>
      </c>
      <c r="F53" s="22">
        <v>10</v>
      </c>
      <c r="G53" s="22"/>
      <c r="H53" s="22"/>
      <c r="I53" s="22"/>
      <c r="J53" s="22"/>
      <c r="K53" s="22"/>
      <c r="L53" s="22">
        <v>40.7</v>
      </c>
      <c r="M53" s="152">
        <f t="shared" si="2"/>
        <v>0.407</v>
      </c>
    </row>
    <row r="54" spans="1:13" ht="43.5" customHeight="1">
      <c r="A54" s="456"/>
      <c r="B54" s="456"/>
      <c r="C54" s="465"/>
      <c r="D54" s="37" t="s">
        <v>97</v>
      </c>
      <c r="E54" s="22">
        <v>5</v>
      </c>
      <c r="F54" s="22">
        <v>5</v>
      </c>
      <c r="G54" s="22">
        <v>0.02</v>
      </c>
      <c r="H54" s="22">
        <v>3.92</v>
      </c>
      <c r="I54" s="22">
        <v>0.02</v>
      </c>
      <c r="J54" s="22"/>
      <c r="K54" s="22">
        <v>36.7</v>
      </c>
      <c r="L54" s="22">
        <v>429</v>
      </c>
      <c r="M54" s="152">
        <f t="shared" si="2"/>
        <v>2.145</v>
      </c>
    </row>
    <row r="55" spans="1:13" ht="45.75" customHeight="1">
      <c r="A55" s="456"/>
      <c r="B55" s="456"/>
      <c r="C55" s="466"/>
      <c r="D55" s="37" t="s">
        <v>91</v>
      </c>
      <c r="E55" s="22">
        <v>4</v>
      </c>
      <c r="F55" s="22">
        <v>4</v>
      </c>
      <c r="G55" s="22"/>
      <c r="H55" s="22">
        <v>3.76</v>
      </c>
      <c r="I55" s="22"/>
      <c r="J55" s="22"/>
      <c r="K55" s="22">
        <v>34.92</v>
      </c>
      <c r="L55" s="22">
        <v>120</v>
      </c>
      <c r="M55" s="152">
        <f t="shared" si="2"/>
        <v>0.48</v>
      </c>
    </row>
    <row r="56" spans="1:13" ht="43.5" customHeight="1">
      <c r="A56" s="433"/>
      <c r="B56" s="433"/>
      <c r="C56" s="433"/>
      <c r="D56" s="433"/>
      <c r="E56" s="433"/>
      <c r="F56" s="433"/>
      <c r="G56" s="27">
        <f>SUM(G49:G55)</f>
        <v>4.1899999999999995</v>
      </c>
      <c r="H56" s="27">
        <f>SUM(H49:H55)</f>
        <v>9.67</v>
      </c>
      <c r="I56" s="27">
        <f>SUM(I49:I55)</f>
        <v>6.16</v>
      </c>
      <c r="J56" s="27">
        <f>SUM(J49:J55)</f>
        <v>7.2</v>
      </c>
      <c r="K56" s="27">
        <f>SUM(K49:K55)</f>
        <v>203.13</v>
      </c>
      <c r="L56" s="27"/>
      <c r="M56" s="149">
        <f>SUM(M49:M55)</f>
        <v>5.9665</v>
      </c>
    </row>
    <row r="57" spans="1:13" ht="43.5" customHeight="1">
      <c r="A57" s="440" t="s">
        <v>56</v>
      </c>
      <c r="B57" s="439">
        <v>150</v>
      </c>
      <c r="C57" s="464">
        <v>3</v>
      </c>
      <c r="D57" s="37" t="s">
        <v>108</v>
      </c>
      <c r="E57" s="23">
        <v>1</v>
      </c>
      <c r="F57" s="23">
        <v>1</v>
      </c>
      <c r="G57" s="23"/>
      <c r="H57" s="23"/>
      <c r="I57" s="23"/>
      <c r="J57" s="23"/>
      <c r="K57" s="23"/>
      <c r="L57" s="23">
        <v>506</v>
      </c>
      <c r="M57" s="152">
        <f>L57*E57/1000</f>
        <v>0.506</v>
      </c>
    </row>
    <row r="58" spans="1:13" ht="43.5" customHeight="1">
      <c r="A58" s="440"/>
      <c r="B58" s="456"/>
      <c r="C58" s="465"/>
      <c r="D58" s="37" t="s">
        <v>96</v>
      </c>
      <c r="E58" s="22">
        <v>100</v>
      </c>
      <c r="F58" s="22">
        <v>100</v>
      </c>
      <c r="G58" s="22">
        <v>2.8</v>
      </c>
      <c r="H58" s="22">
        <v>3.2</v>
      </c>
      <c r="I58" s="22">
        <v>4.7</v>
      </c>
      <c r="J58" s="22">
        <v>1.3</v>
      </c>
      <c r="K58" s="22">
        <v>59</v>
      </c>
      <c r="L58" s="24">
        <v>40.7</v>
      </c>
      <c r="M58" s="152">
        <f>L58*E58/1000</f>
        <v>4.07</v>
      </c>
    </row>
    <row r="59" spans="1:13" ht="46.5" customHeight="1">
      <c r="A59" s="440"/>
      <c r="B59" s="456"/>
      <c r="C59" s="466"/>
      <c r="D59" s="37" t="s">
        <v>90</v>
      </c>
      <c r="E59" s="23">
        <v>8</v>
      </c>
      <c r="F59" s="23">
        <v>8</v>
      </c>
      <c r="G59" s="23"/>
      <c r="H59" s="23"/>
      <c r="I59" s="23">
        <v>7.64</v>
      </c>
      <c r="J59" s="23"/>
      <c r="K59" s="23">
        <v>31.2</v>
      </c>
      <c r="L59" s="23">
        <v>47.95</v>
      </c>
      <c r="M59" s="152">
        <f>L59*E59/1000</f>
        <v>0.3836</v>
      </c>
    </row>
    <row r="60" spans="1:13" ht="32.25" customHeight="1">
      <c r="A60" s="433"/>
      <c r="B60" s="433"/>
      <c r="C60" s="433"/>
      <c r="D60" s="433"/>
      <c r="E60" s="433"/>
      <c r="F60" s="433"/>
      <c r="G60" s="27">
        <f>SUM(G57:G59)</f>
        <v>2.8</v>
      </c>
      <c r="H60" s="27">
        <f>SUM(H57:H59)</f>
        <v>3.2</v>
      </c>
      <c r="I60" s="27">
        <f>SUM(I57:I59)</f>
        <v>12.34</v>
      </c>
      <c r="J60" s="27">
        <f>SUM(J57:J59)</f>
        <v>1.3</v>
      </c>
      <c r="K60" s="27">
        <f>SUM(K57:K59)</f>
        <v>90.2</v>
      </c>
      <c r="L60" s="27"/>
      <c r="M60" s="149">
        <f>SUM(M57:M59)</f>
        <v>4.959600000000001</v>
      </c>
    </row>
    <row r="61" spans="1:13" ht="30" customHeight="1">
      <c r="A61" s="508" t="s">
        <v>30</v>
      </c>
      <c r="B61" s="508"/>
      <c r="C61" s="508"/>
      <c r="D61" s="508"/>
      <c r="E61" s="508"/>
      <c r="F61" s="508"/>
      <c r="G61" s="309">
        <f>G56+G60</f>
        <v>6.989999999999999</v>
      </c>
      <c r="H61" s="309">
        <f>H56+H60</f>
        <v>12.870000000000001</v>
      </c>
      <c r="I61" s="309">
        <f>I56+I60</f>
        <v>18.5</v>
      </c>
      <c r="J61" s="309">
        <f>J56+J60</f>
        <v>8.5</v>
      </c>
      <c r="K61" s="309">
        <f>K56+K60</f>
        <v>293.33</v>
      </c>
      <c r="L61" s="309"/>
      <c r="M61" s="310">
        <f>M56+M60</f>
        <v>10.926100000000002</v>
      </c>
    </row>
    <row r="62" spans="1:13" ht="30" customHeight="1">
      <c r="A62" s="432" t="s">
        <v>31</v>
      </c>
      <c r="B62" s="432"/>
      <c r="C62" s="432"/>
      <c r="D62" s="432"/>
      <c r="E62" s="432"/>
      <c r="F62" s="432"/>
      <c r="G62" s="280">
        <f>G17+G47+G61</f>
        <v>33.94</v>
      </c>
      <c r="H62" s="280">
        <f>H17+H47+H61</f>
        <v>44.540000000000006</v>
      </c>
      <c r="I62" s="280">
        <f>I17+I47+I61</f>
        <v>93.79</v>
      </c>
      <c r="J62" s="280">
        <f>J17+J47+J61</f>
        <v>49.599999999999994</v>
      </c>
      <c r="K62" s="280">
        <f>K17+K47+K61</f>
        <v>1004.8499999999999</v>
      </c>
      <c r="L62" s="280"/>
      <c r="M62" s="281">
        <f>M17+M47+M61+M19</f>
        <v>77.17855</v>
      </c>
    </row>
    <row r="63" spans="1:14" ht="35.25">
      <c r="A63" s="142"/>
      <c r="B63" s="142"/>
      <c r="C63" s="142"/>
      <c r="D63" s="142"/>
      <c r="E63" s="64"/>
      <c r="F63" s="64"/>
      <c r="G63" s="64"/>
      <c r="H63" s="64"/>
      <c r="I63" s="64"/>
      <c r="J63" s="64"/>
      <c r="K63" s="64"/>
      <c r="L63" s="64"/>
      <c r="M63" s="139"/>
      <c r="N63" s="256"/>
    </row>
    <row r="64" spans="1:14" ht="35.25">
      <c r="A64" s="142"/>
      <c r="B64" s="142"/>
      <c r="C64" s="142"/>
      <c r="D64" s="139"/>
      <c r="E64" s="150"/>
      <c r="F64" s="150"/>
      <c r="G64" s="150"/>
      <c r="H64" s="150"/>
      <c r="I64" s="150"/>
      <c r="J64" s="150"/>
      <c r="K64" s="150"/>
      <c r="L64" s="150"/>
      <c r="M64" s="139"/>
      <c r="N64" s="256"/>
    </row>
    <row r="65" spans="1:14" ht="35.25">
      <c r="A65" s="142"/>
      <c r="B65" s="142"/>
      <c r="C65" s="142"/>
      <c r="D65" s="139"/>
      <c r="E65" s="150"/>
      <c r="F65" s="150"/>
      <c r="G65" s="150"/>
      <c r="H65" s="150"/>
      <c r="I65" s="150"/>
      <c r="J65" s="150"/>
      <c r="K65" s="150"/>
      <c r="L65" s="150"/>
      <c r="M65" s="139"/>
      <c r="N65" s="256"/>
    </row>
    <row r="66" spans="1:14" ht="35.25">
      <c r="A66" s="142"/>
      <c r="B66" s="142"/>
      <c r="C66" s="142"/>
      <c r="D66" s="139"/>
      <c r="E66" s="150"/>
      <c r="F66" s="150"/>
      <c r="G66" s="150"/>
      <c r="H66" s="150"/>
      <c r="I66" s="150"/>
      <c r="J66" s="150"/>
      <c r="K66" s="150"/>
      <c r="L66" s="150"/>
      <c r="M66" s="139"/>
      <c r="N66" s="256"/>
    </row>
    <row r="67" spans="1:14" ht="35.25">
      <c r="A67" s="142"/>
      <c r="B67" s="142"/>
      <c r="C67" s="142"/>
      <c r="D67" s="139"/>
      <c r="E67" s="150"/>
      <c r="F67" s="150"/>
      <c r="G67" s="150"/>
      <c r="H67" s="150"/>
      <c r="I67" s="150"/>
      <c r="J67" s="150"/>
      <c r="K67" s="150"/>
      <c r="L67" s="150"/>
      <c r="M67" s="139"/>
      <c r="N67" s="256"/>
    </row>
    <row r="68" spans="1:14" ht="35.25">
      <c r="A68" s="142"/>
      <c r="B68" s="142"/>
      <c r="C68" s="142"/>
      <c r="D68" s="139"/>
      <c r="E68" s="150"/>
      <c r="F68" s="150"/>
      <c r="G68" s="150"/>
      <c r="H68" s="150"/>
      <c r="I68" s="150"/>
      <c r="J68" s="150"/>
      <c r="K68" s="150"/>
      <c r="L68" s="150"/>
      <c r="M68" s="139"/>
      <c r="N68" s="256"/>
    </row>
    <row r="69" spans="1:14" ht="35.25">
      <c r="A69" s="142"/>
      <c r="B69" s="142"/>
      <c r="C69" s="142"/>
      <c r="D69" s="139"/>
      <c r="E69" s="150"/>
      <c r="F69" s="150"/>
      <c r="G69" s="150"/>
      <c r="H69" s="150"/>
      <c r="I69" s="150"/>
      <c r="J69" s="150"/>
      <c r="K69" s="150"/>
      <c r="L69" s="150"/>
      <c r="M69" s="139"/>
      <c r="N69" s="256"/>
    </row>
    <row r="70" spans="1:14" ht="35.25">
      <c r="A70" s="142"/>
      <c r="B70" s="142"/>
      <c r="C70" s="142"/>
      <c r="D70" s="139"/>
      <c r="E70" s="150"/>
      <c r="F70" s="150"/>
      <c r="G70" s="150"/>
      <c r="H70" s="150"/>
      <c r="I70" s="150"/>
      <c r="J70" s="150"/>
      <c r="K70" s="150"/>
      <c r="L70" s="150"/>
      <c r="M70" s="139"/>
      <c r="N70" s="256"/>
    </row>
    <row r="71" spans="1:14" ht="35.25">
      <c r="A71" s="142"/>
      <c r="B71" s="142"/>
      <c r="C71" s="142"/>
      <c r="D71" s="139"/>
      <c r="E71" s="150"/>
      <c r="F71" s="150"/>
      <c r="G71" s="150"/>
      <c r="H71" s="150"/>
      <c r="I71" s="150"/>
      <c r="J71" s="150"/>
      <c r="K71" s="150"/>
      <c r="L71" s="150"/>
      <c r="M71" s="139"/>
      <c r="N71" s="256"/>
    </row>
    <row r="72" spans="1:14" ht="35.25">
      <c r="A72" s="142"/>
      <c r="B72" s="142"/>
      <c r="C72" s="142"/>
      <c r="D72" s="139"/>
      <c r="E72" s="150"/>
      <c r="F72" s="150"/>
      <c r="G72" s="150"/>
      <c r="H72" s="150"/>
      <c r="I72" s="150"/>
      <c r="J72" s="150"/>
      <c r="K72" s="150"/>
      <c r="L72" s="150"/>
      <c r="M72" s="139"/>
      <c r="N72" s="256"/>
    </row>
    <row r="73" spans="1:14" ht="35.25">
      <c r="A73" s="142"/>
      <c r="B73" s="142"/>
      <c r="C73" s="142"/>
      <c r="D73" s="139"/>
      <c r="E73" s="150"/>
      <c r="F73" s="150"/>
      <c r="G73" s="150"/>
      <c r="H73" s="150"/>
      <c r="I73" s="150"/>
      <c r="J73" s="150"/>
      <c r="K73" s="150"/>
      <c r="L73" s="150"/>
      <c r="M73" s="139"/>
      <c r="N73" s="256"/>
    </row>
    <row r="74" spans="1:14" ht="35.25">
      <c r="A74" s="142"/>
      <c r="B74" s="142"/>
      <c r="C74" s="142"/>
      <c r="D74" s="139"/>
      <c r="E74" s="150"/>
      <c r="F74" s="150"/>
      <c r="G74" s="150"/>
      <c r="H74" s="150"/>
      <c r="I74" s="150"/>
      <c r="J74" s="150"/>
      <c r="K74" s="150"/>
      <c r="L74" s="150"/>
      <c r="M74" s="139"/>
      <c r="N74" s="256"/>
    </row>
    <row r="75" spans="1:14" ht="35.25">
      <c r="A75" s="142"/>
      <c r="B75" s="142"/>
      <c r="C75" s="142"/>
      <c r="D75" s="139"/>
      <c r="E75" s="150"/>
      <c r="F75" s="150"/>
      <c r="G75" s="150"/>
      <c r="H75" s="150"/>
      <c r="I75" s="150"/>
      <c r="J75" s="150"/>
      <c r="K75" s="150"/>
      <c r="L75" s="150"/>
      <c r="M75" s="139"/>
      <c r="N75" s="256"/>
    </row>
    <row r="76" spans="1:14" ht="35.25">
      <c r="A76" s="142"/>
      <c r="B76" s="142"/>
      <c r="C76" s="142"/>
      <c r="D76" s="139"/>
      <c r="E76" s="150"/>
      <c r="F76" s="150"/>
      <c r="G76" s="150"/>
      <c r="H76" s="150"/>
      <c r="I76" s="150"/>
      <c r="J76" s="150"/>
      <c r="K76" s="150"/>
      <c r="L76" s="150"/>
      <c r="M76" s="139"/>
      <c r="N76" s="256"/>
    </row>
    <row r="77" spans="1:14" ht="35.25">
      <c r="A77" s="142"/>
      <c r="B77" s="142"/>
      <c r="C77" s="142"/>
      <c r="D77" s="139"/>
      <c r="E77" s="150"/>
      <c r="F77" s="150"/>
      <c r="G77" s="150"/>
      <c r="H77" s="150"/>
      <c r="I77" s="150"/>
      <c r="J77" s="150"/>
      <c r="K77" s="150"/>
      <c r="L77" s="150"/>
      <c r="M77" s="139"/>
      <c r="N77" s="256"/>
    </row>
    <row r="78" spans="1:14" ht="35.25">
      <c r="A78" s="142"/>
      <c r="B78" s="142"/>
      <c r="C78" s="142"/>
      <c r="D78" s="139"/>
      <c r="E78" s="150"/>
      <c r="F78" s="150"/>
      <c r="G78" s="150"/>
      <c r="H78" s="150"/>
      <c r="I78" s="150"/>
      <c r="J78" s="150"/>
      <c r="K78" s="150"/>
      <c r="L78" s="150"/>
      <c r="M78" s="139"/>
      <c r="N78" s="256"/>
    </row>
    <row r="79" spans="1:14" ht="35.25">
      <c r="A79" s="142"/>
      <c r="B79" s="142"/>
      <c r="C79" s="142"/>
      <c r="D79" s="139"/>
      <c r="E79" s="150"/>
      <c r="F79" s="150"/>
      <c r="G79" s="150"/>
      <c r="H79" s="150"/>
      <c r="I79" s="150"/>
      <c r="J79" s="150"/>
      <c r="K79" s="150"/>
      <c r="L79" s="150"/>
      <c r="M79" s="139"/>
      <c r="N79" s="256"/>
    </row>
    <row r="80" spans="1:14" ht="35.25">
      <c r="A80" s="142"/>
      <c r="B80" s="142"/>
      <c r="C80" s="142"/>
      <c r="D80" s="139"/>
      <c r="E80" s="150"/>
      <c r="F80" s="150"/>
      <c r="G80" s="150"/>
      <c r="H80" s="150"/>
      <c r="I80" s="150"/>
      <c r="J80" s="150"/>
      <c r="K80" s="150"/>
      <c r="L80" s="150"/>
      <c r="M80" s="139"/>
      <c r="N80" s="256"/>
    </row>
    <row r="81" spans="1:14" ht="35.25">
      <c r="A81" s="142"/>
      <c r="B81" s="142"/>
      <c r="C81" s="142"/>
      <c r="D81" s="139"/>
      <c r="E81" s="150"/>
      <c r="F81" s="150"/>
      <c r="G81" s="150"/>
      <c r="H81" s="150"/>
      <c r="I81" s="150"/>
      <c r="J81" s="150"/>
      <c r="K81" s="150"/>
      <c r="L81" s="150"/>
      <c r="M81" s="139"/>
      <c r="N81" s="256"/>
    </row>
    <row r="82" spans="1:14" ht="35.25">
      <c r="A82" s="142"/>
      <c r="B82" s="142"/>
      <c r="C82" s="142"/>
      <c r="D82" s="139"/>
      <c r="E82" s="150"/>
      <c r="F82" s="150"/>
      <c r="G82" s="150"/>
      <c r="H82" s="150"/>
      <c r="I82" s="150"/>
      <c r="J82" s="150"/>
      <c r="K82" s="150"/>
      <c r="L82" s="150"/>
      <c r="M82" s="139"/>
      <c r="N82" s="256"/>
    </row>
    <row r="83" spans="1:14" ht="35.25">
      <c r="A83" s="142"/>
      <c r="B83" s="142"/>
      <c r="C83" s="142"/>
      <c r="D83" s="139"/>
      <c r="E83" s="150"/>
      <c r="F83" s="150"/>
      <c r="G83" s="150"/>
      <c r="H83" s="150"/>
      <c r="I83" s="150"/>
      <c r="J83" s="150"/>
      <c r="K83" s="150"/>
      <c r="L83" s="150"/>
      <c r="M83" s="139"/>
      <c r="N83" s="256"/>
    </row>
    <row r="84" spans="1:14" ht="35.25">
      <c r="A84" s="142"/>
      <c r="B84" s="142"/>
      <c r="C84" s="142"/>
      <c r="D84" s="139"/>
      <c r="E84" s="150"/>
      <c r="F84" s="150"/>
      <c r="G84" s="150"/>
      <c r="H84" s="150"/>
      <c r="I84" s="150"/>
      <c r="J84" s="150"/>
      <c r="K84" s="150"/>
      <c r="L84" s="150"/>
      <c r="M84" s="139"/>
      <c r="N84" s="256"/>
    </row>
    <row r="85" spans="1:14" ht="35.25">
      <c r="A85" s="142"/>
      <c r="B85" s="142"/>
      <c r="C85" s="142"/>
      <c r="D85" s="139"/>
      <c r="E85" s="150"/>
      <c r="F85" s="150"/>
      <c r="G85" s="150"/>
      <c r="H85" s="150"/>
      <c r="I85" s="150"/>
      <c r="J85" s="150"/>
      <c r="K85" s="150"/>
      <c r="L85" s="150"/>
      <c r="M85" s="139"/>
      <c r="N85" s="256"/>
    </row>
    <row r="86" spans="1:14" ht="35.25">
      <c r="A86" s="142"/>
      <c r="B86" s="142"/>
      <c r="C86" s="142"/>
      <c r="D86" s="139"/>
      <c r="E86" s="150"/>
      <c r="F86" s="150"/>
      <c r="G86" s="150"/>
      <c r="H86" s="150"/>
      <c r="I86" s="150"/>
      <c r="J86" s="150"/>
      <c r="K86" s="150"/>
      <c r="L86" s="150"/>
      <c r="M86" s="139"/>
      <c r="N86" s="256"/>
    </row>
    <row r="87" spans="1:14" ht="35.25">
      <c r="A87" s="142"/>
      <c r="B87" s="142"/>
      <c r="C87" s="142"/>
      <c r="D87" s="139"/>
      <c r="E87" s="150"/>
      <c r="F87" s="150"/>
      <c r="G87" s="150"/>
      <c r="H87" s="150"/>
      <c r="I87" s="150"/>
      <c r="J87" s="150"/>
      <c r="K87" s="150"/>
      <c r="L87" s="150"/>
      <c r="M87" s="139"/>
      <c r="N87" s="256"/>
    </row>
    <row r="88" spans="1:14" ht="35.25">
      <c r="A88" s="142"/>
      <c r="B88" s="142"/>
      <c r="C88" s="142"/>
      <c r="D88" s="139"/>
      <c r="E88" s="150"/>
      <c r="F88" s="150"/>
      <c r="G88" s="150"/>
      <c r="H88" s="150"/>
      <c r="I88" s="150"/>
      <c r="J88" s="150"/>
      <c r="K88" s="150"/>
      <c r="L88" s="150"/>
      <c r="M88" s="139"/>
      <c r="N88" s="256"/>
    </row>
    <row r="89" spans="1:14" ht="35.25">
      <c r="A89" s="142"/>
      <c r="B89" s="142"/>
      <c r="C89" s="142"/>
      <c r="D89" s="139"/>
      <c r="E89" s="150"/>
      <c r="F89" s="150"/>
      <c r="G89" s="150"/>
      <c r="H89" s="150"/>
      <c r="I89" s="150"/>
      <c r="J89" s="150"/>
      <c r="K89" s="150"/>
      <c r="L89" s="150"/>
      <c r="M89" s="139"/>
      <c r="N89" s="256"/>
    </row>
    <row r="90" spans="1:14" ht="35.25">
      <c r="A90" s="142"/>
      <c r="B90" s="142"/>
      <c r="C90" s="142"/>
      <c r="D90" s="139"/>
      <c r="E90" s="150"/>
      <c r="F90" s="150"/>
      <c r="G90" s="150"/>
      <c r="H90" s="150"/>
      <c r="I90" s="150"/>
      <c r="J90" s="150"/>
      <c r="K90" s="150"/>
      <c r="L90" s="150"/>
      <c r="M90" s="139"/>
      <c r="N90" s="256"/>
    </row>
    <row r="91" spans="1:14" ht="35.25">
      <c r="A91" s="142"/>
      <c r="B91" s="142"/>
      <c r="C91" s="142"/>
      <c r="D91" s="139"/>
      <c r="E91" s="150"/>
      <c r="F91" s="150"/>
      <c r="G91" s="150"/>
      <c r="H91" s="150"/>
      <c r="I91" s="150"/>
      <c r="J91" s="150"/>
      <c r="K91" s="150"/>
      <c r="L91" s="150"/>
      <c r="M91" s="139"/>
      <c r="N91" s="256"/>
    </row>
    <row r="92" spans="1:14" ht="35.25">
      <c r="A92" s="142"/>
      <c r="B92" s="142"/>
      <c r="C92" s="142"/>
      <c r="D92" s="139"/>
      <c r="E92" s="150"/>
      <c r="F92" s="150"/>
      <c r="G92" s="150"/>
      <c r="H92" s="150"/>
      <c r="I92" s="150"/>
      <c r="J92" s="150"/>
      <c r="K92" s="150"/>
      <c r="L92" s="150"/>
      <c r="M92" s="139"/>
      <c r="N92" s="256"/>
    </row>
    <row r="93" spans="1:14" ht="35.25">
      <c r="A93" s="142"/>
      <c r="B93" s="142"/>
      <c r="C93" s="142"/>
      <c r="D93" s="139"/>
      <c r="E93" s="150"/>
      <c r="F93" s="150"/>
      <c r="G93" s="150"/>
      <c r="H93" s="150"/>
      <c r="I93" s="150"/>
      <c r="J93" s="150"/>
      <c r="K93" s="150"/>
      <c r="L93" s="150"/>
      <c r="M93" s="139"/>
      <c r="N93" s="256"/>
    </row>
    <row r="94" spans="1:14" ht="35.25">
      <c r="A94" s="142"/>
      <c r="B94" s="142"/>
      <c r="C94" s="142"/>
      <c r="D94" s="139"/>
      <c r="E94" s="150"/>
      <c r="F94" s="150"/>
      <c r="G94" s="150"/>
      <c r="H94" s="150"/>
      <c r="I94" s="150"/>
      <c r="J94" s="150"/>
      <c r="K94" s="150"/>
      <c r="L94" s="150"/>
      <c r="M94" s="139"/>
      <c r="N94" s="256"/>
    </row>
    <row r="95" spans="1:14" ht="35.25">
      <c r="A95" s="142"/>
      <c r="B95" s="142"/>
      <c r="C95" s="142"/>
      <c r="D95" s="139"/>
      <c r="E95" s="150"/>
      <c r="F95" s="150"/>
      <c r="G95" s="150"/>
      <c r="H95" s="150"/>
      <c r="I95" s="150"/>
      <c r="J95" s="150"/>
      <c r="K95" s="150"/>
      <c r="L95" s="150"/>
      <c r="M95" s="139"/>
      <c r="N95" s="256"/>
    </row>
    <row r="96" spans="1:14" ht="35.25">
      <c r="A96" s="142"/>
      <c r="B96" s="142"/>
      <c r="C96" s="142"/>
      <c r="D96" s="139"/>
      <c r="E96" s="150"/>
      <c r="F96" s="150"/>
      <c r="G96" s="150"/>
      <c r="H96" s="150"/>
      <c r="I96" s="150"/>
      <c r="J96" s="150"/>
      <c r="K96" s="150"/>
      <c r="L96" s="150"/>
      <c r="M96" s="139"/>
      <c r="N96" s="256"/>
    </row>
    <row r="97" spans="1:14" ht="35.25">
      <c r="A97" s="142"/>
      <c r="B97" s="142"/>
      <c r="C97" s="142"/>
      <c r="D97" s="139"/>
      <c r="E97" s="150"/>
      <c r="F97" s="150"/>
      <c r="G97" s="150"/>
      <c r="H97" s="150"/>
      <c r="I97" s="150"/>
      <c r="J97" s="150"/>
      <c r="K97" s="150"/>
      <c r="L97" s="150"/>
      <c r="M97" s="139"/>
      <c r="N97" s="256"/>
    </row>
    <row r="98" spans="1:14" ht="35.25">
      <c r="A98" s="142"/>
      <c r="B98" s="142"/>
      <c r="C98" s="142"/>
      <c r="D98" s="139"/>
      <c r="E98" s="150"/>
      <c r="F98" s="150"/>
      <c r="G98" s="150"/>
      <c r="H98" s="150"/>
      <c r="I98" s="150"/>
      <c r="J98" s="150"/>
      <c r="K98" s="150"/>
      <c r="L98" s="150"/>
      <c r="M98" s="139"/>
      <c r="N98" s="256"/>
    </row>
  </sheetData>
  <sheetProtection/>
  <mergeCells count="44">
    <mergeCell ref="C42:C44"/>
    <mergeCell ref="A42:A44"/>
    <mergeCell ref="B42:B44"/>
    <mergeCell ref="B27:B32"/>
    <mergeCell ref="C27:C32"/>
    <mergeCell ref="B57:B59"/>
    <mergeCell ref="A18:M18"/>
    <mergeCell ref="A10:A12"/>
    <mergeCell ref="B10:B12"/>
    <mergeCell ref="C10:C12"/>
    <mergeCell ref="A48:M48"/>
    <mergeCell ref="C49:C55"/>
    <mergeCell ref="C14:C15"/>
    <mergeCell ref="A20:M20"/>
    <mergeCell ref="C34:C40"/>
    <mergeCell ref="B21:B25"/>
    <mergeCell ref="C21:C25"/>
    <mergeCell ref="A27:A32"/>
    <mergeCell ref="A41:F41"/>
    <mergeCell ref="A34:A40"/>
    <mergeCell ref="B34:B40"/>
    <mergeCell ref="A26:F26"/>
    <mergeCell ref="A33:F33"/>
    <mergeCell ref="A21:A25"/>
    <mergeCell ref="A14:A15"/>
    <mergeCell ref="A4:K4"/>
    <mergeCell ref="A9:F9"/>
    <mergeCell ref="A17:F17"/>
    <mergeCell ref="A5:A8"/>
    <mergeCell ref="A13:F13"/>
    <mergeCell ref="C5:C8"/>
    <mergeCell ref="B5:B8"/>
    <mergeCell ref="B14:B15"/>
    <mergeCell ref="A16:F16"/>
    <mergeCell ref="A62:F62"/>
    <mergeCell ref="A56:F56"/>
    <mergeCell ref="A45:F45"/>
    <mergeCell ref="A47:F47"/>
    <mergeCell ref="A61:F61"/>
    <mergeCell ref="A57:A59"/>
    <mergeCell ref="A60:F60"/>
    <mergeCell ref="A49:A55"/>
    <mergeCell ref="B49:B55"/>
    <mergeCell ref="C57:C59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35" zoomScaleNormal="87" zoomScaleSheetLayoutView="35" zoomScalePageLayoutView="0" workbookViewId="0" topLeftCell="A25">
      <selection activeCell="L24" sqref="L24"/>
    </sheetView>
  </sheetViews>
  <sheetFormatPr defaultColWidth="9.140625" defaultRowHeight="15"/>
  <cols>
    <col min="1" max="1" width="90.00390625" style="57" customWidth="1"/>
    <col min="2" max="3" width="28.421875" style="57" customWidth="1"/>
    <col min="4" max="4" width="65.00390625" style="28" customWidth="1"/>
    <col min="5" max="5" width="25.7109375" style="24" customWidth="1"/>
    <col min="6" max="6" width="24.28125" style="24" customWidth="1"/>
    <col min="7" max="8" width="20.7109375" style="24" customWidth="1"/>
    <col min="9" max="10" width="25.28125" style="24" customWidth="1"/>
    <col min="11" max="12" width="32.421875" style="24" customWidth="1"/>
    <col min="13" max="13" width="27.00390625" style="28" customWidth="1"/>
  </cols>
  <sheetData>
    <row r="1" spans="1:13" ht="35.25">
      <c r="A1" s="73"/>
      <c r="B1" s="73"/>
      <c r="C1" s="73"/>
      <c r="D1" s="139"/>
      <c r="E1" s="150"/>
      <c r="F1" s="150"/>
      <c r="G1" s="150"/>
      <c r="H1" s="150"/>
      <c r="I1" s="150"/>
      <c r="J1" s="150"/>
      <c r="K1" s="150"/>
      <c r="L1" s="150"/>
      <c r="M1" s="139"/>
    </row>
    <row r="2" spans="1:13" ht="35.25">
      <c r="A2" s="73"/>
      <c r="B2" s="73"/>
      <c r="C2" s="73"/>
      <c r="D2" s="139"/>
      <c r="E2" s="150"/>
      <c r="F2" s="150"/>
      <c r="G2" s="150"/>
      <c r="H2" s="150"/>
      <c r="I2" s="150"/>
      <c r="J2" s="150"/>
      <c r="K2" s="150"/>
      <c r="L2" s="150"/>
      <c r="M2" s="139"/>
    </row>
    <row r="3" spans="1:13" ht="35.25">
      <c r="A3" s="73"/>
      <c r="B3" s="138"/>
      <c r="C3" s="138"/>
      <c r="D3" s="138" t="s">
        <v>144</v>
      </c>
      <c r="E3" s="64"/>
      <c r="F3" s="64"/>
      <c r="G3" s="64"/>
      <c r="H3" s="64"/>
      <c r="I3" s="64"/>
      <c r="J3" s="64"/>
      <c r="K3" s="71" t="s">
        <v>338</v>
      </c>
      <c r="L3" s="71"/>
      <c r="M3" s="139"/>
    </row>
    <row r="4" spans="1:13" ht="35.25">
      <c r="A4" s="73"/>
      <c r="B4" s="138" t="s">
        <v>126</v>
      </c>
      <c r="C4" s="138"/>
      <c r="D4" s="64" t="s">
        <v>149</v>
      </c>
      <c r="E4" s="64"/>
      <c r="F4" s="64"/>
      <c r="G4" s="64"/>
      <c r="H4" s="64"/>
      <c r="I4" s="64"/>
      <c r="J4" s="64"/>
      <c r="K4" s="64"/>
      <c r="L4" s="64"/>
      <c r="M4" s="139"/>
    </row>
    <row r="5" spans="1:13" ht="111.75" customHeight="1">
      <c r="A5" s="46" t="s">
        <v>0</v>
      </c>
      <c r="B5" s="46" t="s">
        <v>1</v>
      </c>
      <c r="C5" s="140" t="s">
        <v>236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235</v>
      </c>
      <c r="K5" s="36" t="s">
        <v>8</v>
      </c>
      <c r="L5" s="36" t="s">
        <v>220</v>
      </c>
      <c r="M5" s="132" t="s">
        <v>205</v>
      </c>
    </row>
    <row r="6" spans="1:12" ht="39.75" customHeight="1">
      <c r="A6" s="451" t="s">
        <v>9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27"/>
    </row>
    <row r="7" spans="1:13" ht="39.75" customHeight="1">
      <c r="A7" s="514"/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6"/>
    </row>
    <row r="8" spans="1:13" ht="39.75" customHeight="1">
      <c r="A8" s="436" t="s">
        <v>49</v>
      </c>
      <c r="B8" s="439">
        <v>180</v>
      </c>
      <c r="C8" s="439">
        <v>26</v>
      </c>
      <c r="D8" s="41" t="s">
        <v>40</v>
      </c>
      <c r="E8" s="23">
        <v>100</v>
      </c>
      <c r="F8" s="23">
        <v>100</v>
      </c>
      <c r="G8" s="23">
        <v>2.8</v>
      </c>
      <c r="H8" s="23">
        <v>3.2</v>
      </c>
      <c r="I8" s="23">
        <v>4.7</v>
      </c>
      <c r="J8" s="23">
        <v>1.3</v>
      </c>
      <c r="K8" s="23">
        <v>59</v>
      </c>
      <c r="L8" s="23">
        <v>40.7</v>
      </c>
      <c r="M8" s="152">
        <f>L8*E8/1000</f>
        <v>4.07</v>
      </c>
    </row>
    <row r="9" spans="1:13" ht="39.75" customHeight="1">
      <c r="A9" s="436"/>
      <c r="B9" s="439"/>
      <c r="C9" s="439"/>
      <c r="D9" s="41" t="s">
        <v>11</v>
      </c>
      <c r="E9" s="23">
        <v>5</v>
      </c>
      <c r="F9" s="23">
        <v>5</v>
      </c>
      <c r="G9" s="23">
        <v>0.02</v>
      </c>
      <c r="H9" s="23">
        <v>3.92</v>
      </c>
      <c r="I9" s="23">
        <v>0.02</v>
      </c>
      <c r="J9" s="23"/>
      <c r="K9" s="23">
        <v>36.7</v>
      </c>
      <c r="L9" s="23">
        <v>429</v>
      </c>
      <c r="M9" s="152">
        <f>L9*E9/1000</f>
        <v>2.145</v>
      </c>
    </row>
    <row r="10" spans="1:13" ht="39.75" customHeight="1">
      <c r="A10" s="436"/>
      <c r="B10" s="439"/>
      <c r="C10" s="439"/>
      <c r="D10" s="41" t="s">
        <v>13</v>
      </c>
      <c r="E10" s="23">
        <v>3</v>
      </c>
      <c r="F10" s="23">
        <v>3</v>
      </c>
      <c r="G10" s="23"/>
      <c r="H10" s="23"/>
      <c r="I10" s="23">
        <v>2.86</v>
      </c>
      <c r="J10" s="23"/>
      <c r="K10" s="23">
        <v>11.7</v>
      </c>
      <c r="L10" s="23">
        <v>47.95</v>
      </c>
      <c r="M10" s="152">
        <f>L10*E10/1000</f>
        <v>0.14385000000000003</v>
      </c>
    </row>
    <row r="11" spans="1:13" ht="39.75" customHeight="1">
      <c r="A11" s="436"/>
      <c r="B11" s="439"/>
      <c r="C11" s="439"/>
      <c r="D11" s="41" t="s">
        <v>68</v>
      </c>
      <c r="E11" s="61">
        <v>35</v>
      </c>
      <c r="F11" s="23">
        <v>35</v>
      </c>
      <c r="G11" s="23">
        <v>3.39</v>
      </c>
      <c r="H11" s="23">
        <v>0.63</v>
      </c>
      <c r="I11" s="23">
        <v>22.4</v>
      </c>
      <c r="J11" s="23"/>
      <c r="K11" s="23">
        <v>103.5</v>
      </c>
      <c r="L11" s="23">
        <v>37.95</v>
      </c>
      <c r="M11" s="152">
        <f>L11*E11/1000</f>
        <v>1.32825</v>
      </c>
    </row>
    <row r="12" spans="1:13" ht="39.75" customHeight="1">
      <c r="A12" s="433"/>
      <c r="B12" s="433"/>
      <c r="C12" s="433"/>
      <c r="D12" s="433"/>
      <c r="E12" s="433"/>
      <c r="F12" s="433"/>
      <c r="G12" s="27">
        <f>SUM(G8:G11)</f>
        <v>6.21</v>
      </c>
      <c r="H12" s="27">
        <f>SUM(H8:H11)</f>
        <v>7.75</v>
      </c>
      <c r="I12" s="27">
        <f>SUM(I8:I11)</f>
        <v>29.979999999999997</v>
      </c>
      <c r="J12" s="27">
        <f>SUM(J8:J11)</f>
        <v>1.3</v>
      </c>
      <c r="K12" s="27">
        <f>SUM(K8:K11)</f>
        <v>210.9</v>
      </c>
      <c r="L12" s="27"/>
      <c r="M12" s="149">
        <f>SUM(M8:M11)</f>
        <v>7.6871</v>
      </c>
    </row>
    <row r="13" spans="1:13" ht="46.5" customHeight="1">
      <c r="A13" s="440" t="s">
        <v>204</v>
      </c>
      <c r="B13" s="452" t="s">
        <v>244</v>
      </c>
      <c r="C13" s="452"/>
      <c r="D13" s="37" t="s">
        <v>45</v>
      </c>
      <c r="E13" s="22">
        <v>35</v>
      </c>
      <c r="F13" s="22">
        <v>35</v>
      </c>
      <c r="G13" s="22">
        <v>2.49</v>
      </c>
      <c r="H13" s="22">
        <v>0.39</v>
      </c>
      <c r="I13" s="22">
        <v>16.24</v>
      </c>
      <c r="J13" s="22"/>
      <c r="K13" s="22">
        <v>80.15</v>
      </c>
      <c r="L13" s="22">
        <v>60.18</v>
      </c>
      <c r="M13" s="152">
        <f>L13*E13/1000</f>
        <v>2.1063</v>
      </c>
    </row>
    <row r="14" spans="1:13" ht="51.75" customHeight="1">
      <c r="A14" s="456"/>
      <c r="B14" s="451"/>
      <c r="C14" s="452"/>
      <c r="D14" s="37" t="s">
        <v>203</v>
      </c>
      <c r="E14" s="23">
        <v>10</v>
      </c>
      <c r="F14" s="23">
        <v>10</v>
      </c>
      <c r="G14" s="23">
        <v>2.6</v>
      </c>
      <c r="H14" s="23">
        <v>2.38</v>
      </c>
      <c r="I14" s="23"/>
      <c r="J14" s="23">
        <v>0.26</v>
      </c>
      <c r="K14" s="23">
        <v>33.8</v>
      </c>
      <c r="L14" s="23">
        <v>418</v>
      </c>
      <c r="M14" s="152">
        <f>L14*E14/1000</f>
        <v>4.18</v>
      </c>
    </row>
    <row r="15" spans="1:13" ht="48" customHeight="1">
      <c r="A15" s="456"/>
      <c r="B15" s="451"/>
      <c r="C15" s="452"/>
      <c r="D15" s="37" t="s">
        <v>97</v>
      </c>
      <c r="E15" s="22">
        <v>8</v>
      </c>
      <c r="F15" s="22">
        <v>8</v>
      </c>
      <c r="G15" s="22">
        <v>0.03</v>
      </c>
      <c r="H15" s="22">
        <v>6.28</v>
      </c>
      <c r="I15" s="22">
        <v>0.04</v>
      </c>
      <c r="J15" s="22"/>
      <c r="K15" s="22">
        <v>58.72</v>
      </c>
      <c r="L15" s="23">
        <v>429</v>
      </c>
      <c r="M15" s="152">
        <f>L15*E15/1000</f>
        <v>3.432</v>
      </c>
    </row>
    <row r="16" spans="1:13" ht="39.75" customHeight="1">
      <c r="A16" s="433"/>
      <c r="B16" s="433"/>
      <c r="C16" s="433"/>
      <c r="D16" s="433"/>
      <c r="E16" s="433"/>
      <c r="F16" s="433"/>
      <c r="G16" s="27">
        <f>SUM(G13:G15)</f>
        <v>5.12</v>
      </c>
      <c r="H16" s="27">
        <f>SUM(H13:H15)</f>
        <v>9.05</v>
      </c>
      <c r="I16" s="27">
        <f>SUM(I13:I15)</f>
        <v>16.279999999999998</v>
      </c>
      <c r="J16" s="27">
        <f>SUM(J13:J15)</f>
        <v>0.26</v>
      </c>
      <c r="K16" s="27">
        <f>SUM(K13:K15)</f>
        <v>172.67000000000002</v>
      </c>
      <c r="L16" s="27"/>
      <c r="M16" s="149">
        <f>SUM(M13:M15)</f>
        <v>9.7183</v>
      </c>
    </row>
    <row r="17" spans="1:13" ht="39.75" customHeight="1">
      <c r="A17" s="440" t="s">
        <v>131</v>
      </c>
      <c r="B17" s="439">
        <v>200</v>
      </c>
      <c r="C17" s="464">
        <v>57</v>
      </c>
      <c r="D17" s="37" t="s">
        <v>13</v>
      </c>
      <c r="E17" s="23">
        <v>12</v>
      </c>
      <c r="F17" s="23">
        <v>12</v>
      </c>
      <c r="G17" s="23"/>
      <c r="H17" s="23"/>
      <c r="I17" s="23">
        <v>11.4</v>
      </c>
      <c r="J17" s="23"/>
      <c r="K17" s="23">
        <v>46.8</v>
      </c>
      <c r="L17" s="23">
        <v>47.95</v>
      </c>
      <c r="M17" s="152">
        <f>L17*E17/1000</f>
        <v>0.5754000000000001</v>
      </c>
    </row>
    <row r="18" spans="1:13" ht="39.75" customHeight="1">
      <c r="A18" s="467"/>
      <c r="B18" s="467"/>
      <c r="C18" s="465"/>
      <c r="D18" s="37" t="s">
        <v>36</v>
      </c>
      <c r="E18" s="22">
        <v>1</v>
      </c>
      <c r="F18" s="22">
        <v>1</v>
      </c>
      <c r="G18" s="22"/>
      <c r="H18" s="22"/>
      <c r="I18" s="22"/>
      <c r="J18" s="22"/>
      <c r="K18" s="22"/>
      <c r="L18" s="22">
        <v>506</v>
      </c>
      <c r="M18" s="152">
        <f>L18*E18/1000</f>
        <v>0.506</v>
      </c>
    </row>
    <row r="19" spans="1:13" ht="39.75" customHeight="1">
      <c r="A19" s="467"/>
      <c r="B19" s="467"/>
      <c r="C19" s="466"/>
      <c r="D19" s="37"/>
      <c r="E19" s="23"/>
      <c r="F19" s="23"/>
      <c r="G19" s="23"/>
      <c r="H19" s="23"/>
      <c r="I19" s="23"/>
      <c r="J19" s="23"/>
      <c r="K19" s="23"/>
      <c r="L19" s="23"/>
      <c r="M19" s="152"/>
    </row>
    <row r="20" spans="1:13" ht="39.75" customHeight="1">
      <c r="A20" s="433"/>
      <c r="B20" s="433"/>
      <c r="C20" s="433"/>
      <c r="D20" s="433"/>
      <c r="E20" s="433"/>
      <c r="F20" s="433"/>
      <c r="G20" s="27">
        <f>SUM(G17:G19)</f>
        <v>0</v>
      </c>
      <c r="H20" s="27">
        <f>SUM(H17:H19)</f>
        <v>0</v>
      </c>
      <c r="I20" s="27">
        <f>SUM(I17:I19)</f>
        <v>11.4</v>
      </c>
      <c r="J20" s="27">
        <f>SUM(J17:J19)</f>
        <v>0</v>
      </c>
      <c r="K20" s="27">
        <f>SUM(K17:K19)</f>
        <v>46.8</v>
      </c>
      <c r="L20" s="27"/>
      <c r="M20" s="149">
        <f>SUM(M17:M19)</f>
        <v>1.0814000000000001</v>
      </c>
    </row>
    <row r="21" spans="1:13" ht="39.75" customHeight="1">
      <c r="A21" s="435" t="s">
        <v>29</v>
      </c>
      <c r="B21" s="435"/>
      <c r="C21" s="435"/>
      <c r="D21" s="435"/>
      <c r="E21" s="435"/>
      <c r="F21" s="435"/>
      <c r="G21" s="278">
        <f>G12+G16+G20</f>
        <v>11.33</v>
      </c>
      <c r="H21" s="278">
        <f>H12+H16+H20</f>
        <v>16.8</v>
      </c>
      <c r="I21" s="278">
        <f>I12+I16+I20</f>
        <v>57.65999999999999</v>
      </c>
      <c r="J21" s="278">
        <f>J12+J16+J20</f>
        <v>1.56</v>
      </c>
      <c r="K21" s="278">
        <f>K12+K16+K20</f>
        <v>430.37000000000006</v>
      </c>
      <c r="L21" s="278"/>
      <c r="M21" s="292">
        <f>M12+M16+M20</f>
        <v>18.4868</v>
      </c>
    </row>
    <row r="22" spans="1:13" ht="39.75" customHeight="1">
      <c r="A22" s="511" t="s">
        <v>303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3"/>
    </row>
    <row r="23" spans="1:13" ht="39.75" customHeight="1">
      <c r="A23" s="399" t="s">
        <v>10</v>
      </c>
      <c r="B23" s="402">
        <v>95</v>
      </c>
      <c r="C23" s="402"/>
      <c r="D23" s="408" t="s">
        <v>95</v>
      </c>
      <c r="E23" s="405">
        <v>95</v>
      </c>
      <c r="F23" s="405">
        <v>66</v>
      </c>
      <c r="G23" s="405">
        <v>0.36</v>
      </c>
      <c r="H23" s="405">
        <v>0.31</v>
      </c>
      <c r="I23" s="405">
        <v>7.13</v>
      </c>
      <c r="J23" s="405">
        <v>131</v>
      </c>
      <c r="K23" s="405">
        <v>35.64</v>
      </c>
      <c r="L23" s="402">
        <v>135</v>
      </c>
      <c r="M23" s="403">
        <f>L23*E23/1000</f>
        <v>12.825</v>
      </c>
    </row>
    <row r="24" spans="1:13" ht="39.75" customHeight="1">
      <c r="A24" s="448" t="s">
        <v>315</v>
      </c>
      <c r="B24" s="449"/>
      <c r="C24" s="449"/>
      <c r="D24" s="449"/>
      <c r="E24" s="449"/>
      <c r="F24" s="450"/>
      <c r="G24" s="393">
        <f>G23</f>
        <v>0.36</v>
      </c>
      <c r="H24" s="421">
        <f>H23</f>
        <v>0.31</v>
      </c>
      <c r="I24" s="421">
        <f>I23</f>
        <v>7.13</v>
      </c>
      <c r="J24" s="421">
        <f>J23</f>
        <v>131</v>
      </c>
      <c r="K24" s="421">
        <f>K23</f>
        <v>35.64</v>
      </c>
      <c r="L24" s="307"/>
      <c r="M24" s="293">
        <f>M23</f>
        <v>12.825</v>
      </c>
    </row>
    <row r="25" spans="1:13" ht="39.75" customHeight="1">
      <c r="A25" s="461" t="s">
        <v>16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3"/>
    </row>
    <row r="26" spans="1:12" ht="1.5" customHeight="1">
      <c r="A26" s="440"/>
      <c r="B26" s="439"/>
      <c r="C26" s="36"/>
      <c r="D26" s="37"/>
      <c r="E26" s="22"/>
      <c r="F26" s="22"/>
      <c r="G26" s="22"/>
      <c r="H26" s="22"/>
      <c r="I26" s="22"/>
      <c r="J26" s="22"/>
      <c r="K26" s="22"/>
      <c r="L26" s="22"/>
    </row>
    <row r="27" spans="1:12" ht="39.75" customHeight="1" hidden="1" thickBot="1">
      <c r="A27" s="440"/>
      <c r="B27" s="439"/>
      <c r="C27" s="36"/>
      <c r="D27" s="37"/>
      <c r="E27" s="22"/>
      <c r="F27" s="22"/>
      <c r="G27" s="22"/>
      <c r="H27" s="22"/>
      <c r="I27" s="22"/>
      <c r="J27" s="22"/>
      <c r="K27" s="22"/>
      <c r="L27" s="22"/>
    </row>
    <row r="28" spans="1:12" ht="39.75" customHeight="1" hidden="1" thickBot="1">
      <c r="A28" s="440"/>
      <c r="B28" s="439"/>
      <c r="C28" s="36"/>
      <c r="D28" s="37"/>
      <c r="E28" s="22"/>
      <c r="F28" s="22"/>
      <c r="G28" s="22"/>
      <c r="H28" s="22"/>
      <c r="I28" s="22"/>
      <c r="J28" s="22"/>
      <c r="K28" s="22"/>
      <c r="L28" s="22"/>
    </row>
    <row r="29" spans="1:12" ht="11.25" customHeight="1" hidden="1" thickBot="1">
      <c r="A29" s="440"/>
      <c r="B29" s="439"/>
      <c r="C29" s="36"/>
      <c r="L29" s="22"/>
    </row>
    <row r="30" spans="1:12" ht="39.75" customHeight="1" hidden="1" thickBot="1">
      <c r="A30" s="440"/>
      <c r="B30" s="439"/>
      <c r="C30" s="36"/>
      <c r="D30" s="37"/>
      <c r="E30" s="22"/>
      <c r="F30" s="22"/>
      <c r="G30" s="22"/>
      <c r="H30" s="22"/>
      <c r="I30" s="22"/>
      <c r="J30" s="22"/>
      <c r="K30" s="22"/>
      <c r="L30" s="22"/>
    </row>
    <row r="31" spans="1:13" ht="39.75" customHeight="1" hidden="1" thickBot="1">
      <c r="A31" s="433"/>
      <c r="B31" s="433"/>
      <c r="C31" s="433"/>
      <c r="D31" s="433"/>
      <c r="E31" s="433"/>
      <c r="F31" s="433"/>
      <c r="G31" s="27">
        <f>SUM(G26:G30)</f>
        <v>0</v>
      </c>
      <c r="H31" s="27">
        <f>SUM(H26:H30)</f>
        <v>0</v>
      </c>
      <c r="I31" s="27">
        <f>SUM(I26:I30)</f>
        <v>0</v>
      </c>
      <c r="J31" s="27">
        <f>SUM(J26:J30)</f>
        <v>0</v>
      </c>
      <c r="K31" s="27">
        <f>SUM(K26:K30)</f>
        <v>0</v>
      </c>
      <c r="L31" s="27"/>
      <c r="M31" s="23">
        <f>SUM(M26:M30)</f>
        <v>0</v>
      </c>
    </row>
    <row r="32" spans="1:13" ht="39.75" customHeight="1">
      <c r="A32" s="445" t="s">
        <v>196</v>
      </c>
      <c r="B32" s="464">
        <v>200</v>
      </c>
      <c r="C32" s="464">
        <v>27</v>
      </c>
      <c r="D32" s="37" t="s">
        <v>59</v>
      </c>
      <c r="E32" s="23">
        <v>90</v>
      </c>
      <c r="F32" s="23">
        <v>63</v>
      </c>
      <c r="G32" s="23">
        <v>1.26</v>
      </c>
      <c r="H32" s="23">
        <v>0.26</v>
      </c>
      <c r="I32" s="23">
        <v>10.26</v>
      </c>
      <c r="J32" s="23">
        <v>12.96</v>
      </c>
      <c r="K32" s="23">
        <v>50.4</v>
      </c>
      <c r="L32" s="23">
        <v>17.6</v>
      </c>
      <c r="M32" s="147">
        <f aca="true" t="shared" si="0" ref="M32:M37">L32*E32/1000</f>
        <v>1.5840000000000003</v>
      </c>
    </row>
    <row r="33" spans="1:13" ht="39.75" customHeight="1">
      <c r="A33" s="446"/>
      <c r="B33" s="465"/>
      <c r="C33" s="465"/>
      <c r="D33" s="37" t="s">
        <v>21</v>
      </c>
      <c r="E33" s="22">
        <v>15</v>
      </c>
      <c r="F33" s="22">
        <v>12</v>
      </c>
      <c r="G33" s="22">
        <v>0.03</v>
      </c>
      <c r="H33" s="22"/>
      <c r="I33" s="22">
        <v>0.87</v>
      </c>
      <c r="J33" s="22">
        <v>0.6</v>
      </c>
      <c r="K33" s="22">
        <v>4.1</v>
      </c>
      <c r="L33" s="22">
        <v>22</v>
      </c>
      <c r="M33" s="147">
        <f t="shared" si="0"/>
        <v>0.33</v>
      </c>
    </row>
    <row r="34" spans="1:13" ht="39.75" customHeight="1">
      <c r="A34" s="446"/>
      <c r="B34" s="465"/>
      <c r="C34" s="465"/>
      <c r="D34" s="37" t="s">
        <v>214</v>
      </c>
      <c r="E34" s="22">
        <v>10</v>
      </c>
      <c r="F34" s="22">
        <v>8</v>
      </c>
      <c r="G34" s="22">
        <v>0.11</v>
      </c>
      <c r="H34" s="22"/>
      <c r="I34" s="22">
        <v>0.73</v>
      </c>
      <c r="J34" s="22">
        <v>0.84</v>
      </c>
      <c r="K34" s="22">
        <v>3.3</v>
      </c>
      <c r="L34" s="22">
        <v>26.4</v>
      </c>
      <c r="M34" s="147">
        <f t="shared" si="0"/>
        <v>0.264</v>
      </c>
    </row>
    <row r="35" spans="1:13" ht="39.75" customHeight="1">
      <c r="A35" s="446"/>
      <c r="B35" s="465"/>
      <c r="C35" s="465"/>
      <c r="D35" s="37" t="s">
        <v>42</v>
      </c>
      <c r="E35" s="68">
        <v>47</v>
      </c>
      <c r="F35" s="22">
        <v>47</v>
      </c>
      <c r="G35" s="22">
        <v>6.58</v>
      </c>
      <c r="H35" s="22">
        <v>4.89</v>
      </c>
      <c r="I35" s="22"/>
      <c r="J35" s="22"/>
      <c r="K35" s="22">
        <v>78.96</v>
      </c>
      <c r="L35" s="22">
        <v>429</v>
      </c>
      <c r="M35" s="147">
        <f t="shared" si="0"/>
        <v>20.163</v>
      </c>
    </row>
    <row r="36" spans="1:13" ht="39.75" customHeight="1">
      <c r="A36" s="446"/>
      <c r="B36" s="465"/>
      <c r="C36" s="465"/>
      <c r="D36" s="37" t="s">
        <v>215</v>
      </c>
      <c r="E36" s="22">
        <v>5</v>
      </c>
      <c r="F36" s="22">
        <v>4</v>
      </c>
      <c r="G36" s="22">
        <v>0.05</v>
      </c>
      <c r="H36" s="22"/>
      <c r="I36" s="22">
        <v>0.14</v>
      </c>
      <c r="J36" s="22">
        <v>0.42</v>
      </c>
      <c r="K36" s="22">
        <v>0.8</v>
      </c>
      <c r="L36" s="22">
        <v>26.4</v>
      </c>
      <c r="M36" s="147">
        <f t="shared" si="0"/>
        <v>0.132</v>
      </c>
    </row>
    <row r="37" spans="1:13" ht="39.75" customHeight="1">
      <c r="A37" s="447"/>
      <c r="B37" s="466"/>
      <c r="C37" s="466"/>
      <c r="D37" s="37" t="s">
        <v>168</v>
      </c>
      <c r="E37" s="22">
        <v>5</v>
      </c>
      <c r="F37" s="22">
        <v>4.25</v>
      </c>
      <c r="G37" s="22">
        <v>0.62</v>
      </c>
      <c r="H37" s="22">
        <v>1.25</v>
      </c>
      <c r="I37" s="22">
        <v>0.02</v>
      </c>
      <c r="J37" s="22"/>
      <c r="K37" s="22">
        <v>14.11</v>
      </c>
      <c r="L37" s="22">
        <v>165</v>
      </c>
      <c r="M37" s="147">
        <f t="shared" si="0"/>
        <v>0.825</v>
      </c>
    </row>
    <row r="38" spans="1:13" ht="39.75" customHeight="1">
      <c r="A38" s="433"/>
      <c r="B38" s="433"/>
      <c r="C38" s="433"/>
      <c r="D38" s="433"/>
      <c r="E38" s="433"/>
      <c r="F38" s="433"/>
      <c r="G38" s="27">
        <f>SUM(G32:G37)</f>
        <v>8.65</v>
      </c>
      <c r="H38" s="27">
        <f>SUM(H32:H37)</f>
        <v>6.3999999999999995</v>
      </c>
      <c r="I38" s="27">
        <f>SUM(I32:I37)</f>
        <v>12.02</v>
      </c>
      <c r="J38" s="27">
        <f>SUM(J32:J37)</f>
        <v>14.82</v>
      </c>
      <c r="K38" s="27">
        <f>SUM(K32:K37)</f>
        <v>151.67000000000002</v>
      </c>
      <c r="L38" s="27"/>
      <c r="M38" s="145">
        <f>SUM(M32:M37)</f>
        <v>23.298000000000002</v>
      </c>
    </row>
    <row r="39" spans="1:13" ht="39.75" customHeight="1">
      <c r="A39" s="440" t="s">
        <v>64</v>
      </c>
      <c r="B39" s="439">
        <v>200</v>
      </c>
      <c r="C39" s="439">
        <v>51</v>
      </c>
      <c r="D39" s="49" t="s">
        <v>201</v>
      </c>
      <c r="E39" s="68">
        <v>45</v>
      </c>
      <c r="F39" s="22">
        <v>45</v>
      </c>
      <c r="G39" s="22">
        <v>6.3</v>
      </c>
      <c r="H39" s="22">
        <v>4.4</v>
      </c>
      <c r="I39" s="22"/>
      <c r="J39" s="22"/>
      <c r="K39" s="22">
        <v>75.6</v>
      </c>
      <c r="L39" s="22">
        <v>429</v>
      </c>
      <c r="M39" s="147">
        <f aca="true" t="shared" si="1" ref="M39:M45">L39*E39/1000</f>
        <v>19.305</v>
      </c>
    </row>
    <row r="40" spans="1:13" ht="39.75" customHeight="1">
      <c r="A40" s="456"/>
      <c r="B40" s="456"/>
      <c r="C40" s="439"/>
      <c r="D40" s="37" t="s">
        <v>210</v>
      </c>
      <c r="E40" s="22">
        <v>15</v>
      </c>
      <c r="F40" s="22">
        <v>15</v>
      </c>
      <c r="G40" s="22">
        <v>1.05</v>
      </c>
      <c r="H40" s="22">
        <v>0.15</v>
      </c>
      <c r="I40" s="22">
        <v>10.71</v>
      </c>
      <c r="J40" s="22"/>
      <c r="K40" s="22">
        <v>49.5</v>
      </c>
      <c r="L40" s="22">
        <v>50.05</v>
      </c>
      <c r="M40" s="147">
        <f t="shared" si="1"/>
        <v>0.75075</v>
      </c>
    </row>
    <row r="41" spans="1:13" ht="39.75" customHeight="1">
      <c r="A41" s="456"/>
      <c r="B41" s="456"/>
      <c r="C41" s="439"/>
      <c r="D41" s="41" t="s">
        <v>11</v>
      </c>
      <c r="E41" s="22">
        <v>4</v>
      </c>
      <c r="F41" s="22">
        <v>4</v>
      </c>
      <c r="G41" s="22">
        <v>0.01</v>
      </c>
      <c r="H41" s="22">
        <v>3.14</v>
      </c>
      <c r="I41" s="22">
        <v>0.02</v>
      </c>
      <c r="J41" s="22"/>
      <c r="K41" s="22">
        <v>29.36</v>
      </c>
      <c r="L41" s="22">
        <v>429</v>
      </c>
      <c r="M41" s="147">
        <f t="shared" si="1"/>
        <v>1.716</v>
      </c>
    </row>
    <row r="42" spans="1:13" ht="39.75" customHeight="1">
      <c r="A42" s="456"/>
      <c r="B42" s="456"/>
      <c r="C42" s="439"/>
      <c r="D42" s="37" t="s">
        <v>213</v>
      </c>
      <c r="E42" s="22">
        <v>160</v>
      </c>
      <c r="F42" s="22">
        <v>128</v>
      </c>
      <c r="G42" s="22">
        <v>2.3</v>
      </c>
      <c r="H42" s="22">
        <v>0.13</v>
      </c>
      <c r="I42" s="22">
        <v>6.02</v>
      </c>
      <c r="J42" s="22">
        <v>57.6</v>
      </c>
      <c r="K42" s="22">
        <v>34.6</v>
      </c>
      <c r="L42" s="22">
        <v>16.5</v>
      </c>
      <c r="M42" s="147">
        <f t="shared" si="1"/>
        <v>2.64</v>
      </c>
    </row>
    <row r="43" spans="1:13" ht="39.75" customHeight="1">
      <c r="A43" s="456"/>
      <c r="B43" s="456"/>
      <c r="C43" s="439"/>
      <c r="D43" s="37" t="s">
        <v>21</v>
      </c>
      <c r="E43" s="22">
        <v>15</v>
      </c>
      <c r="F43" s="22">
        <v>12</v>
      </c>
      <c r="G43" s="22">
        <v>0.03</v>
      </c>
      <c r="H43" s="22"/>
      <c r="I43" s="22">
        <v>0.87</v>
      </c>
      <c r="J43" s="22">
        <v>0.6</v>
      </c>
      <c r="K43" s="22">
        <v>4.1</v>
      </c>
      <c r="L43" s="22">
        <v>22</v>
      </c>
      <c r="M43" s="147">
        <f t="shared" si="1"/>
        <v>0.33</v>
      </c>
    </row>
    <row r="44" spans="1:13" ht="39.75" customHeight="1">
      <c r="A44" s="456"/>
      <c r="B44" s="456"/>
      <c r="C44" s="439"/>
      <c r="D44" s="37" t="s">
        <v>20</v>
      </c>
      <c r="E44" s="22">
        <v>7</v>
      </c>
      <c r="F44" s="22">
        <v>6</v>
      </c>
      <c r="G44" s="22">
        <v>0.08</v>
      </c>
      <c r="H44" s="22"/>
      <c r="I44" s="22">
        <v>0.55</v>
      </c>
      <c r="J44" s="22">
        <v>0.63</v>
      </c>
      <c r="K44" s="22">
        <v>2.5</v>
      </c>
      <c r="L44" s="22">
        <v>26.4</v>
      </c>
      <c r="M44" s="147">
        <f t="shared" si="1"/>
        <v>0.1848</v>
      </c>
    </row>
    <row r="45" spans="1:13" ht="39.75" customHeight="1">
      <c r="A45" s="456"/>
      <c r="B45" s="456"/>
      <c r="C45" s="439"/>
      <c r="D45" s="37" t="s">
        <v>17</v>
      </c>
      <c r="E45" s="22">
        <v>4</v>
      </c>
      <c r="F45" s="22">
        <v>4</v>
      </c>
      <c r="G45" s="22"/>
      <c r="H45" s="22">
        <v>3.76</v>
      </c>
      <c r="I45" s="22"/>
      <c r="J45" s="22"/>
      <c r="K45" s="22">
        <v>34.92</v>
      </c>
      <c r="L45" s="22">
        <v>120</v>
      </c>
      <c r="M45" s="147">
        <f t="shared" si="1"/>
        <v>0.48</v>
      </c>
    </row>
    <row r="46" spans="1:13" ht="39.75" customHeight="1">
      <c r="A46" s="433"/>
      <c r="B46" s="433"/>
      <c r="C46" s="433"/>
      <c r="D46" s="433"/>
      <c r="E46" s="433"/>
      <c r="F46" s="433"/>
      <c r="G46" s="27">
        <f>SUM(G39:G45)</f>
        <v>9.77</v>
      </c>
      <c r="H46" s="27">
        <f>SUM(H39:H45)</f>
        <v>11.580000000000002</v>
      </c>
      <c r="I46" s="27">
        <f>SUM(I39:I45)</f>
        <v>18.17</v>
      </c>
      <c r="J46" s="27">
        <f>SUM(J39:J45)</f>
        <v>58.830000000000005</v>
      </c>
      <c r="K46" s="27">
        <f>SUM(K39:K45)</f>
        <v>230.57999999999998</v>
      </c>
      <c r="L46" s="27"/>
      <c r="M46" s="145">
        <f>SUM(M39:M45)</f>
        <v>25.40655</v>
      </c>
    </row>
    <row r="47" spans="1:13" ht="39.75" customHeight="1">
      <c r="A47" s="460" t="s">
        <v>224</v>
      </c>
      <c r="B47" s="455">
        <v>200</v>
      </c>
      <c r="C47" s="455">
        <v>67</v>
      </c>
      <c r="D47" s="28" t="s">
        <v>233</v>
      </c>
      <c r="E47" s="24">
        <v>5</v>
      </c>
      <c r="F47" s="24">
        <v>5</v>
      </c>
      <c r="H47" s="24">
        <v>0.22</v>
      </c>
      <c r="I47" s="24">
        <v>0.31</v>
      </c>
      <c r="J47" s="24">
        <v>0.4</v>
      </c>
      <c r="K47" s="24">
        <v>13.95</v>
      </c>
      <c r="L47" s="23">
        <v>214.5</v>
      </c>
      <c r="M47" s="147">
        <f>L47*E47/1000</f>
        <v>1.0725</v>
      </c>
    </row>
    <row r="48" spans="1:13" ht="39.75" customHeight="1">
      <c r="A48" s="460"/>
      <c r="B48" s="455"/>
      <c r="C48" s="455"/>
      <c r="D48" s="28" t="s">
        <v>225</v>
      </c>
      <c r="E48" s="24">
        <v>4</v>
      </c>
      <c r="F48" s="24">
        <v>4</v>
      </c>
      <c r="G48" s="24">
        <v>0.053</v>
      </c>
      <c r="I48" s="24">
        <v>1.96</v>
      </c>
      <c r="J48" s="24">
        <v>0.36</v>
      </c>
      <c r="K48" s="24">
        <v>8.28</v>
      </c>
      <c r="L48" s="23">
        <v>203.5</v>
      </c>
      <c r="M48" s="147">
        <f>L48*E48/1000</f>
        <v>0.814</v>
      </c>
    </row>
    <row r="49" spans="1:13" ht="39.75" customHeight="1">
      <c r="A49" s="460"/>
      <c r="B49" s="455"/>
      <c r="C49" s="455"/>
      <c r="D49" s="37" t="s">
        <v>98</v>
      </c>
      <c r="E49" s="22">
        <v>12</v>
      </c>
      <c r="F49" s="22">
        <v>12</v>
      </c>
      <c r="G49" s="22"/>
      <c r="H49" s="22"/>
      <c r="I49" s="22">
        <v>11.4</v>
      </c>
      <c r="J49" s="22"/>
      <c r="K49" s="22">
        <v>46.8</v>
      </c>
      <c r="L49" s="23">
        <v>47.95</v>
      </c>
      <c r="M49" s="147">
        <f>L49*E49/1000</f>
        <v>0.5754000000000001</v>
      </c>
    </row>
    <row r="50" spans="1:13" ht="39.75" customHeight="1">
      <c r="A50" s="433"/>
      <c r="B50" s="433"/>
      <c r="C50" s="433"/>
      <c r="D50" s="433"/>
      <c r="E50" s="433"/>
      <c r="F50" s="433"/>
      <c r="G50" s="27"/>
      <c r="H50" s="27"/>
      <c r="I50" s="27">
        <f>SUM(I47:I49)</f>
        <v>13.67</v>
      </c>
      <c r="J50" s="27">
        <f>SUM(J47:J49)</f>
        <v>0.76</v>
      </c>
      <c r="K50" s="27">
        <f>SUM(K47:K49)</f>
        <v>69.03</v>
      </c>
      <c r="L50" s="27"/>
      <c r="M50" s="145">
        <f>SUM(M47:M49)</f>
        <v>2.4619</v>
      </c>
    </row>
    <row r="51" spans="1:13" ht="39.75" customHeight="1">
      <c r="A51" s="57" t="s">
        <v>43</v>
      </c>
      <c r="B51" s="46">
        <v>35</v>
      </c>
      <c r="C51" s="46"/>
      <c r="D51" s="41" t="s">
        <v>24</v>
      </c>
      <c r="E51" s="23">
        <v>35</v>
      </c>
      <c r="F51" s="23">
        <v>35</v>
      </c>
      <c r="G51" s="23">
        <v>1.82</v>
      </c>
      <c r="H51" s="23">
        <v>0.42</v>
      </c>
      <c r="I51" s="23">
        <v>15.48</v>
      </c>
      <c r="J51" s="23"/>
      <c r="K51" s="23">
        <v>74.9</v>
      </c>
      <c r="L51" s="23">
        <v>53.16</v>
      </c>
      <c r="M51" s="148">
        <f>L51*E51/1000</f>
        <v>1.8605999999999998</v>
      </c>
    </row>
    <row r="52" spans="1:13" ht="39.75" customHeight="1">
      <c r="A52" s="435" t="s">
        <v>28</v>
      </c>
      <c r="B52" s="435"/>
      <c r="C52" s="435"/>
      <c r="D52" s="435"/>
      <c r="E52" s="435"/>
      <c r="F52" s="435"/>
      <c r="G52" s="278">
        <f>G38+G46+G50+G51</f>
        <v>20.240000000000002</v>
      </c>
      <c r="H52" s="427">
        <f>H38+H46+H50+H51</f>
        <v>18.400000000000002</v>
      </c>
      <c r="I52" s="427">
        <f>I38+I46+I50+I51</f>
        <v>59.34</v>
      </c>
      <c r="J52" s="427">
        <f>J38+J46+J50+J51</f>
        <v>74.41000000000001</v>
      </c>
      <c r="K52" s="427">
        <f>K38+K46+K50+K51</f>
        <v>526.18</v>
      </c>
      <c r="L52" s="278"/>
      <c r="M52" s="292">
        <f>M38+M46+M50+M51</f>
        <v>53.027049999999996</v>
      </c>
    </row>
    <row r="53" spans="1:13" ht="39.75" customHeight="1">
      <c r="A53" s="461" t="s">
        <v>25</v>
      </c>
      <c r="B53" s="462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3"/>
    </row>
    <row r="54" spans="1:13" ht="39.75" customHeight="1">
      <c r="A54" s="440" t="s">
        <v>254</v>
      </c>
      <c r="B54" s="439">
        <v>80</v>
      </c>
      <c r="C54" s="464">
        <v>80</v>
      </c>
      <c r="D54" s="37" t="s">
        <v>87</v>
      </c>
      <c r="E54" s="22">
        <v>25</v>
      </c>
      <c r="F54" s="22">
        <v>25</v>
      </c>
      <c r="G54" s="22">
        <v>2.57</v>
      </c>
      <c r="H54" s="22">
        <v>0.28</v>
      </c>
      <c r="I54" s="22"/>
      <c r="J54" s="22"/>
      <c r="K54" s="22">
        <v>83.5</v>
      </c>
      <c r="L54" s="22">
        <v>32.9</v>
      </c>
      <c r="M54" s="147">
        <f aca="true" t="shared" si="2" ref="M54:M60">L54*E54/1000</f>
        <v>0.8225</v>
      </c>
    </row>
    <row r="55" spans="1:13" ht="39.75" customHeight="1">
      <c r="A55" s="467"/>
      <c r="B55" s="467"/>
      <c r="C55" s="465"/>
      <c r="D55" s="37" t="s">
        <v>88</v>
      </c>
      <c r="E55" s="22">
        <v>10</v>
      </c>
      <c r="F55" s="22">
        <v>10</v>
      </c>
      <c r="G55" s="22">
        <v>0.28</v>
      </c>
      <c r="H55" s="22">
        <v>0.32</v>
      </c>
      <c r="I55" s="22">
        <v>0.47</v>
      </c>
      <c r="J55" s="22"/>
      <c r="K55" s="22">
        <v>5.9</v>
      </c>
      <c r="L55" s="22">
        <v>40.7</v>
      </c>
      <c r="M55" s="147">
        <f t="shared" si="2"/>
        <v>0.407</v>
      </c>
    </row>
    <row r="56" spans="1:13" ht="39.75" customHeight="1">
      <c r="A56" s="467"/>
      <c r="B56" s="467"/>
      <c r="C56" s="465"/>
      <c r="D56" s="37" t="s">
        <v>168</v>
      </c>
      <c r="E56" s="22">
        <v>5</v>
      </c>
      <c r="F56" s="22">
        <v>4.25</v>
      </c>
      <c r="G56" s="22">
        <v>0.62</v>
      </c>
      <c r="H56" s="22">
        <v>1.25</v>
      </c>
      <c r="I56" s="22">
        <v>0.02</v>
      </c>
      <c r="J56" s="22"/>
      <c r="K56" s="22">
        <v>14.11</v>
      </c>
      <c r="L56" s="22">
        <v>165</v>
      </c>
      <c r="M56" s="147">
        <f t="shared" si="2"/>
        <v>0.825</v>
      </c>
    </row>
    <row r="57" spans="1:13" ht="39.75" customHeight="1">
      <c r="A57" s="467"/>
      <c r="B57" s="467"/>
      <c r="C57" s="465"/>
      <c r="D57" s="37" t="s">
        <v>59</v>
      </c>
      <c r="E57" s="23">
        <v>50</v>
      </c>
      <c r="F57" s="23">
        <v>35</v>
      </c>
      <c r="G57" s="23">
        <v>0.7</v>
      </c>
      <c r="H57" s="23">
        <v>0.14</v>
      </c>
      <c r="I57" s="23">
        <v>5.65</v>
      </c>
      <c r="J57" s="23">
        <v>7.2</v>
      </c>
      <c r="K57" s="23">
        <v>28</v>
      </c>
      <c r="L57" s="23">
        <v>17.6</v>
      </c>
      <c r="M57" s="147">
        <f t="shared" si="2"/>
        <v>0.8800000000000001</v>
      </c>
    </row>
    <row r="58" spans="1:13" ht="39.75" customHeight="1">
      <c r="A58" s="467"/>
      <c r="B58" s="467"/>
      <c r="C58" s="465"/>
      <c r="D58" s="37" t="s">
        <v>40</v>
      </c>
      <c r="E58" s="22">
        <v>10</v>
      </c>
      <c r="F58" s="22">
        <v>10</v>
      </c>
      <c r="G58" s="22"/>
      <c r="H58" s="22"/>
      <c r="I58" s="22"/>
      <c r="J58" s="22"/>
      <c r="K58" s="22"/>
      <c r="L58" s="22">
        <v>40.7</v>
      </c>
      <c r="M58" s="147">
        <f t="shared" si="2"/>
        <v>0.407</v>
      </c>
    </row>
    <row r="59" spans="1:13" ht="39.75" customHeight="1">
      <c r="A59" s="467"/>
      <c r="B59" s="467"/>
      <c r="C59" s="465"/>
      <c r="D59" s="37" t="s">
        <v>97</v>
      </c>
      <c r="E59" s="22">
        <v>5</v>
      </c>
      <c r="F59" s="22">
        <v>5</v>
      </c>
      <c r="G59" s="22">
        <v>0.02</v>
      </c>
      <c r="H59" s="22">
        <v>3.92</v>
      </c>
      <c r="I59" s="22">
        <v>0.02</v>
      </c>
      <c r="J59" s="22"/>
      <c r="K59" s="22">
        <v>36.7</v>
      </c>
      <c r="L59" s="22">
        <v>429</v>
      </c>
      <c r="M59" s="147">
        <f t="shared" si="2"/>
        <v>2.145</v>
      </c>
    </row>
    <row r="60" spans="1:13" ht="39.75" customHeight="1">
      <c r="A60" s="467"/>
      <c r="B60" s="467"/>
      <c r="C60" s="466"/>
      <c r="D60" s="37" t="s">
        <v>91</v>
      </c>
      <c r="E60" s="22">
        <v>4</v>
      </c>
      <c r="F60" s="22">
        <v>4</v>
      </c>
      <c r="G60" s="22"/>
      <c r="H60" s="22">
        <v>3.76</v>
      </c>
      <c r="I60" s="22"/>
      <c r="J60" s="22"/>
      <c r="K60" s="22">
        <v>34.92</v>
      </c>
      <c r="L60" s="22">
        <v>120</v>
      </c>
      <c r="M60" s="147">
        <f t="shared" si="2"/>
        <v>0.48</v>
      </c>
    </row>
    <row r="61" spans="1:13" ht="39.75" customHeight="1">
      <c r="A61" s="433"/>
      <c r="B61" s="433"/>
      <c r="C61" s="433"/>
      <c r="D61" s="433"/>
      <c r="E61" s="433"/>
      <c r="F61" s="433"/>
      <c r="G61" s="27">
        <f>SUM(G54:G60)</f>
        <v>4.1899999999999995</v>
      </c>
      <c r="H61" s="27">
        <f>SUM(H54:H60)</f>
        <v>9.67</v>
      </c>
      <c r="I61" s="27">
        <f>SUM(I54:I60)</f>
        <v>6.16</v>
      </c>
      <c r="J61" s="27">
        <f>SUM(J54:J60)</f>
        <v>7.2</v>
      </c>
      <c r="K61" s="27">
        <f>SUM(K54:K60)</f>
        <v>203.13</v>
      </c>
      <c r="L61" s="27"/>
      <c r="M61" s="145">
        <f>SUM(M54:M60)</f>
        <v>5.9665</v>
      </c>
    </row>
    <row r="62" spans="1:13" ht="39.75" customHeight="1">
      <c r="A62" s="440" t="s">
        <v>169</v>
      </c>
      <c r="B62" s="439">
        <v>200</v>
      </c>
      <c r="C62" s="439">
        <v>3</v>
      </c>
      <c r="D62" s="49" t="s">
        <v>23</v>
      </c>
      <c r="E62" s="23">
        <v>100</v>
      </c>
      <c r="F62" s="23">
        <v>100</v>
      </c>
      <c r="G62" s="23">
        <v>2.8</v>
      </c>
      <c r="H62" s="23">
        <v>3.2</v>
      </c>
      <c r="I62" s="23">
        <v>4.7</v>
      </c>
      <c r="J62" s="23">
        <v>1.3</v>
      </c>
      <c r="K62" s="23">
        <v>59</v>
      </c>
      <c r="L62" s="23">
        <v>40.7</v>
      </c>
      <c r="M62" s="147">
        <f>L62*E62/1000</f>
        <v>4.07</v>
      </c>
    </row>
    <row r="63" spans="1:13" ht="39.75" customHeight="1">
      <c r="A63" s="492"/>
      <c r="B63" s="451"/>
      <c r="C63" s="439"/>
      <c r="D63" s="37" t="s">
        <v>108</v>
      </c>
      <c r="E63" s="23">
        <v>1</v>
      </c>
      <c r="F63" s="23">
        <v>1</v>
      </c>
      <c r="G63" s="23"/>
      <c r="H63" s="23"/>
      <c r="I63" s="23"/>
      <c r="J63" s="23"/>
      <c r="K63" s="23"/>
      <c r="L63" s="23">
        <v>506</v>
      </c>
      <c r="M63" s="147">
        <f>L63*E63/1000</f>
        <v>0.506</v>
      </c>
    </row>
    <row r="64" spans="1:13" ht="39.75" customHeight="1">
      <c r="A64" s="492"/>
      <c r="B64" s="451"/>
      <c r="C64" s="439"/>
      <c r="D64" s="37" t="s">
        <v>90</v>
      </c>
      <c r="E64" s="22">
        <v>12</v>
      </c>
      <c r="F64" s="22">
        <v>12</v>
      </c>
      <c r="G64" s="22"/>
      <c r="H64" s="22"/>
      <c r="I64" s="22">
        <v>11.4</v>
      </c>
      <c r="J64" s="22"/>
      <c r="K64" s="22">
        <v>46.8</v>
      </c>
      <c r="L64" s="23">
        <v>47.95</v>
      </c>
      <c r="M64" s="147">
        <f>L64*E64/1000</f>
        <v>0.5754000000000001</v>
      </c>
    </row>
    <row r="65" spans="1:13" ht="39.75" customHeight="1">
      <c r="A65" s="424"/>
      <c r="B65" s="27"/>
      <c r="C65" s="36"/>
      <c r="D65" s="37"/>
      <c r="E65" s="22"/>
      <c r="F65" s="22"/>
      <c r="G65" s="22"/>
      <c r="H65" s="22"/>
      <c r="I65" s="22"/>
      <c r="J65" s="22"/>
      <c r="K65" s="22"/>
      <c r="L65" s="23"/>
      <c r="M65" s="148">
        <f>M62+M63+M64</f>
        <v>5.151400000000001</v>
      </c>
    </row>
    <row r="66" spans="1:13" ht="76.5" customHeight="1">
      <c r="A66" s="424" t="s">
        <v>336</v>
      </c>
      <c r="B66" s="27">
        <v>200</v>
      </c>
      <c r="C66" s="36"/>
      <c r="D66" s="37" t="s">
        <v>337</v>
      </c>
      <c r="E66" s="22">
        <v>200</v>
      </c>
      <c r="F66" s="22">
        <v>200</v>
      </c>
      <c r="G66" s="22">
        <v>5.6</v>
      </c>
      <c r="H66" s="22">
        <v>6.4</v>
      </c>
      <c r="I66" s="22">
        <v>9.4</v>
      </c>
      <c r="J66" s="22">
        <v>12</v>
      </c>
      <c r="K66" s="22">
        <v>118</v>
      </c>
      <c r="L66" s="23">
        <v>137.5</v>
      </c>
      <c r="M66" s="148">
        <f>L66*E66/1000</f>
        <v>27.5</v>
      </c>
    </row>
    <row r="67" spans="1:13" ht="39.75" customHeight="1">
      <c r="A67" s="492"/>
      <c r="B67" s="434"/>
      <c r="C67" s="434"/>
      <c r="D67" s="434"/>
      <c r="E67" s="434"/>
      <c r="F67" s="434"/>
      <c r="G67" s="27">
        <f>SUM(G62:G64)</f>
        <v>2.8</v>
      </c>
      <c r="H67" s="27">
        <f>SUM(H62:H64)</f>
        <v>3.2</v>
      </c>
      <c r="I67" s="27">
        <f>SUM(I62:I64)</f>
        <v>16.1</v>
      </c>
      <c r="J67" s="27">
        <f>SUM(J62:J64)</f>
        <v>1.3</v>
      </c>
      <c r="K67" s="27">
        <f>SUM(K62:K64)</f>
        <v>105.8</v>
      </c>
      <c r="L67" s="27"/>
      <c r="M67" s="145">
        <f>SUM(M62:M64)</f>
        <v>5.151400000000001</v>
      </c>
    </row>
    <row r="68" spans="1:13" ht="39.75" customHeight="1">
      <c r="A68" s="435" t="s">
        <v>30</v>
      </c>
      <c r="B68" s="435"/>
      <c r="C68" s="435"/>
      <c r="D68" s="435"/>
      <c r="E68" s="435"/>
      <c r="F68" s="435"/>
      <c r="G68" s="278">
        <f>G61+G67</f>
        <v>6.989999999999999</v>
      </c>
      <c r="H68" s="278">
        <f>H61+H67</f>
        <v>12.870000000000001</v>
      </c>
      <c r="I68" s="278">
        <f>I61+I67</f>
        <v>22.26</v>
      </c>
      <c r="J68" s="278">
        <f>J61+J67</f>
        <v>8.5</v>
      </c>
      <c r="K68" s="278">
        <f>K61+K67</f>
        <v>308.93</v>
      </c>
      <c r="L68" s="278"/>
      <c r="M68" s="279">
        <f>M61+M67+M66+M65</f>
        <v>43.7693</v>
      </c>
    </row>
    <row r="69" spans="1:13" ht="39.75" customHeight="1">
      <c r="A69" s="432" t="s">
        <v>31</v>
      </c>
      <c r="B69" s="432"/>
      <c r="C69" s="432"/>
      <c r="D69" s="432"/>
      <c r="E69" s="432"/>
      <c r="F69" s="432"/>
      <c r="G69" s="280">
        <f aca="true" t="shared" si="3" ref="G69:L69">G21+G52+G68</f>
        <v>38.56</v>
      </c>
      <c r="H69" s="280">
        <f t="shared" si="3"/>
        <v>48.07000000000001</v>
      </c>
      <c r="I69" s="280">
        <f t="shared" si="3"/>
        <v>139.26</v>
      </c>
      <c r="J69" s="280">
        <f t="shared" si="3"/>
        <v>84.47000000000001</v>
      </c>
      <c r="K69" s="280">
        <f t="shared" si="3"/>
        <v>1265.48</v>
      </c>
      <c r="L69" s="280">
        <f t="shared" si="3"/>
        <v>0</v>
      </c>
      <c r="M69" s="281">
        <f>M21+M24+M52+M68</f>
        <v>128.10815</v>
      </c>
    </row>
    <row r="70" spans="4:12" ht="35.25">
      <c r="D70" s="41"/>
      <c r="E70" s="23"/>
      <c r="F70" s="23"/>
      <c r="G70" s="23"/>
      <c r="H70" s="23"/>
      <c r="I70" s="23"/>
      <c r="J70" s="23"/>
      <c r="K70" s="23"/>
      <c r="L70" s="23"/>
    </row>
  </sheetData>
  <sheetProtection/>
  <mergeCells count="45">
    <mergeCell ref="A7:M7"/>
    <mergeCell ref="C17:C19"/>
    <mergeCell ref="C8:C11"/>
    <mergeCell ref="C13:C15"/>
    <mergeCell ref="A12:F12"/>
    <mergeCell ref="A17:A19"/>
    <mergeCell ref="B17:B19"/>
    <mergeCell ref="B13:B15"/>
    <mergeCell ref="A16:F16"/>
    <mergeCell ref="A13:A15"/>
    <mergeCell ref="A20:F20"/>
    <mergeCell ref="A32:A37"/>
    <mergeCell ref="B32:B37"/>
    <mergeCell ref="C32:C37"/>
    <mergeCell ref="A21:F21"/>
    <mergeCell ref="A25:M25"/>
    <mergeCell ref="A22:M22"/>
    <mergeCell ref="A24:F24"/>
    <mergeCell ref="A6:K6"/>
    <mergeCell ref="A8:A11"/>
    <mergeCell ref="B8:B11"/>
    <mergeCell ref="B54:B60"/>
    <mergeCell ref="A52:F52"/>
    <mergeCell ref="B26:B30"/>
    <mergeCell ref="A38:F38"/>
    <mergeCell ref="B39:B45"/>
    <mergeCell ref="A46:F46"/>
    <mergeCell ref="C54:C60"/>
    <mergeCell ref="A26:A30"/>
    <mergeCell ref="A47:A49"/>
    <mergeCell ref="A50:F50"/>
    <mergeCell ref="A39:A45"/>
    <mergeCell ref="B47:B49"/>
    <mergeCell ref="A53:M53"/>
    <mergeCell ref="C39:C45"/>
    <mergeCell ref="C47:C49"/>
    <mergeCell ref="A31:F31"/>
    <mergeCell ref="A69:F69"/>
    <mergeCell ref="A62:A64"/>
    <mergeCell ref="B62:B64"/>
    <mergeCell ref="A67:F67"/>
    <mergeCell ref="A54:A60"/>
    <mergeCell ref="A61:F61"/>
    <mergeCell ref="C62:C64"/>
    <mergeCell ref="A68:F68"/>
  </mergeCells>
  <printOptions/>
  <pageMargins left="0.7" right="0.7" top="0.75" bottom="0.75" header="0.3" footer="0.3"/>
  <pageSetup horizontalDpi="600" verticalDpi="600" orientation="portrait" paperSize="9" scale="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31" zoomScaleNormal="30" zoomScaleSheetLayoutView="31" zoomScalePageLayoutView="0" workbookViewId="0" topLeftCell="A13">
      <selection activeCell="A53" sqref="A53:M53"/>
    </sheetView>
  </sheetViews>
  <sheetFormatPr defaultColWidth="9.140625" defaultRowHeight="15"/>
  <cols>
    <col min="1" max="1" width="68.7109375" style="57" customWidth="1"/>
    <col min="2" max="2" width="23.28125" style="57" customWidth="1"/>
    <col min="3" max="3" width="29.28125" style="57" customWidth="1"/>
    <col min="4" max="4" width="67.7109375" style="28" customWidth="1"/>
    <col min="5" max="5" width="27.8515625" style="24" customWidth="1"/>
    <col min="6" max="6" width="26.421875" style="24" customWidth="1"/>
    <col min="7" max="10" width="20.7109375" style="24" customWidth="1"/>
    <col min="11" max="11" width="36.7109375" style="24" customWidth="1"/>
    <col min="12" max="12" width="27.7109375" style="24" customWidth="1"/>
    <col min="13" max="13" width="21.7109375" style="28" customWidth="1"/>
  </cols>
  <sheetData>
    <row r="1" spans="1:13" ht="35.25">
      <c r="A1" s="73"/>
      <c r="B1" s="73"/>
      <c r="C1" s="73"/>
      <c r="D1" s="139"/>
      <c r="E1" s="150"/>
      <c r="F1" s="150"/>
      <c r="G1" s="150"/>
      <c r="H1" s="150"/>
      <c r="I1" s="150"/>
      <c r="J1" s="150"/>
      <c r="K1" s="150"/>
      <c r="L1" s="150"/>
      <c r="M1" s="139"/>
    </row>
    <row r="2" spans="1:13" ht="35.25">
      <c r="A2" s="73"/>
      <c r="B2" s="73"/>
      <c r="C2" s="73"/>
      <c r="D2" s="139"/>
      <c r="E2" s="150"/>
      <c r="F2" s="150"/>
      <c r="G2" s="150"/>
      <c r="H2" s="150"/>
      <c r="I2" s="150"/>
      <c r="J2" s="150"/>
      <c r="K2" s="150"/>
      <c r="L2" s="150"/>
      <c r="M2" s="139"/>
    </row>
    <row r="3" spans="1:13" ht="35.25">
      <c r="A3" s="73"/>
      <c r="B3" s="138"/>
      <c r="C3" s="138"/>
      <c r="D3" s="138" t="s">
        <v>143</v>
      </c>
      <c r="E3" s="64"/>
      <c r="F3" s="64"/>
      <c r="G3" s="64"/>
      <c r="H3" s="64"/>
      <c r="I3" s="64"/>
      <c r="J3" s="64"/>
      <c r="K3" s="71" t="s">
        <v>338</v>
      </c>
      <c r="L3" s="71"/>
      <c r="M3" s="139"/>
    </row>
    <row r="4" spans="1:13" ht="35.25">
      <c r="A4" s="73"/>
      <c r="B4" s="138" t="s">
        <v>126</v>
      </c>
      <c r="C4" s="138"/>
      <c r="D4" s="137" t="s">
        <v>132</v>
      </c>
      <c r="E4" s="64"/>
      <c r="F4" s="64"/>
      <c r="G4" s="64" t="s">
        <v>174</v>
      </c>
      <c r="H4" s="64"/>
      <c r="I4" s="64"/>
      <c r="J4" s="64"/>
      <c r="K4" s="64"/>
      <c r="L4" s="64"/>
      <c r="M4" s="64"/>
    </row>
    <row r="5" spans="1:13" ht="89.25" customHeight="1">
      <c r="A5" s="46" t="s">
        <v>0</v>
      </c>
      <c r="B5" s="46" t="s">
        <v>1</v>
      </c>
      <c r="C5" s="140" t="s">
        <v>236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235</v>
      </c>
      <c r="K5" s="36" t="s">
        <v>8</v>
      </c>
      <c r="L5" s="36" t="s">
        <v>220</v>
      </c>
      <c r="M5" s="132" t="s">
        <v>205</v>
      </c>
    </row>
    <row r="6" spans="1:12" ht="42" customHeight="1">
      <c r="A6" s="451" t="s">
        <v>9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27"/>
    </row>
    <row r="7" spans="1:13" ht="42" customHeight="1">
      <c r="A7" s="433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23"/>
      <c r="M7" s="147"/>
    </row>
    <row r="8" spans="1:13" ht="42" customHeight="1">
      <c r="A8" s="440" t="s">
        <v>80</v>
      </c>
      <c r="B8" s="439">
        <v>150</v>
      </c>
      <c r="C8" s="464">
        <v>44</v>
      </c>
      <c r="D8" s="41" t="s">
        <v>83</v>
      </c>
      <c r="E8" s="61">
        <v>30</v>
      </c>
      <c r="F8" s="23">
        <v>30</v>
      </c>
      <c r="G8" s="23">
        <v>3.45</v>
      </c>
      <c r="H8" s="23">
        <v>0.98</v>
      </c>
      <c r="I8" s="23">
        <v>0.5</v>
      </c>
      <c r="J8" s="23"/>
      <c r="K8" s="23">
        <v>103.4</v>
      </c>
      <c r="L8" s="23">
        <v>41.8</v>
      </c>
      <c r="M8" s="147">
        <f>L8*E8/1000</f>
        <v>1.254</v>
      </c>
    </row>
    <row r="9" spans="1:13" ht="42" customHeight="1">
      <c r="A9" s="456"/>
      <c r="B9" s="456"/>
      <c r="C9" s="465"/>
      <c r="D9" s="41" t="s">
        <v>11</v>
      </c>
      <c r="E9" s="22">
        <v>3</v>
      </c>
      <c r="F9" s="22">
        <v>3</v>
      </c>
      <c r="G9" s="22">
        <v>0.01</v>
      </c>
      <c r="H9" s="22">
        <v>2.35</v>
      </c>
      <c r="I9" s="22">
        <v>0.01</v>
      </c>
      <c r="J9" s="22"/>
      <c r="K9" s="22">
        <v>22.02</v>
      </c>
      <c r="L9" s="22">
        <v>429</v>
      </c>
      <c r="M9" s="147">
        <f>L9*E9/1000</f>
        <v>1.287</v>
      </c>
    </row>
    <row r="10" spans="1:13" ht="42" customHeight="1">
      <c r="A10" s="456"/>
      <c r="B10" s="456"/>
      <c r="C10" s="465"/>
      <c r="D10" s="41" t="s">
        <v>23</v>
      </c>
      <c r="E10" s="23">
        <v>100</v>
      </c>
      <c r="F10" s="23">
        <v>100</v>
      </c>
      <c r="G10" s="23">
        <v>2.8</v>
      </c>
      <c r="H10" s="23">
        <v>3.2</v>
      </c>
      <c r="I10" s="23">
        <v>4.7</v>
      </c>
      <c r="J10" s="23">
        <v>1.3</v>
      </c>
      <c r="K10" s="23">
        <v>59</v>
      </c>
      <c r="L10" s="23">
        <v>40.7</v>
      </c>
      <c r="M10" s="147">
        <f>L10*E10/1000</f>
        <v>4.07</v>
      </c>
    </row>
    <row r="11" spans="1:13" ht="42" customHeight="1">
      <c r="A11" s="456"/>
      <c r="B11" s="456"/>
      <c r="C11" s="466"/>
      <c r="D11" s="41" t="s">
        <v>39</v>
      </c>
      <c r="E11" s="23">
        <v>3</v>
      </c>
      <c r="F11" s="23">
        <v>3</v>
      </c>
      <c r="G11" s="23"/>
      <c r="H11" s="23"/>
      <c r="I11" s="23">
        <v>2.86</v>
      </c>
      <c r="J11" s="23"/>
      <c r="K11" s="23">
        <v>11.7</v>
      </c>
      <c r="L11" s="23">
        <v>47.95</v>
      </c>
      <c r="M11" s="147">
        <f>L11*E11/1000</f>
        <v>0.14385000000000003</v>
      </c>
    </row>
    <row r="12" spans="1:13" ht="42" customHeight="1">
      <c r="A12" s="433"/>
      <c r="B12" s="433"/>
      <c r="C12" s="433"/>
      <c r="D12" s="433"/>
      <c r="E12" s="433"/>
      <c r="F12" s="433"/>
      <c r="G12" s="27">
        <f>SUM(G8:G11)</f>
        <v>6.26</v>
      </c>
      <c r="H12" s="27">
        <f>SUM(H8:H11)</f>
        <v>6.53</v>
      </c>
      <c r="I12" s="27">
        <f>SUM(I8:I11)</f>
        <v>8.07</v>
      </c>
      <c r="J12" s="27">
        <f>SUM(J8:J11)</f>
        <v>1.3</v>
      </c>
      <c r="K12" s="27">
        <f>SUM(K8:K11)</f>
        <v>196.12</v>
      </c>
      <c r="L12" s="27"/>
      <c r="M12" s="145">
        <f>SUM(M8:M11)</f>
        <v>6.754850000000001</v>
      </c>
    </row>
    <row r="13" spans="1:13" ht="42" customHeight="1">
      <c r="A13" s="440" t="s">
        <v>99</v>
      </c>
      <c r="B13" s="452" t="s">
        <v>228</v>
      </c>
      <c r="C13" s="441"/>
      <c r="D13" s="37" t="s">
        <v>45</v>
      </c>
      <c r="E13" s="22">
        <v>30</v>
      </c>
      <c r="F13" s="22">
        <v>30</v>
      </c>
      <c r="G13" s="22">
        <v>2.13</v>
      </c>
      <c r="H13" s="22">
        <v>0.33</v>
      </c>
      <c r="I13" s="22">
        <v>13.9</v>
      </c>
      <c r="J13" s="22"/>
      <c r="K13" s="22">
        <v>68.7</v>
      </c>
      <c r="L13" s="22">
        <v>60.18</v>
      </c>
      <c r="M13" s="147">
        <f>L13*E13/1000</f>
        <v>1.8054000000000001</v>
      </c>
    </row>
    <row r="14" spans="1:13" ht="42" customHeight="1">
      <c r="A14" s="440"/>
      <c r="B14" s="452"/>
      <c r="C14" s="442"/>
      <c r="D14" s="37" t="s">
        <v>97</v>
      </c>
      <c r="E14" s="23">
        <v>5</v>
      </c>
      <c r="F14" s="23">
        <v>5</v>
      </c>
      <c r="G14" s="23">
        <v>0.02</v>
      </c>
      <c r="H14" s="23">
        <v>3.92</v>
      </c>
      <c r="I14" s="23">
        <v>0.02</v>
      </c>
      <c r="J14" s="23"/>
      <c r="K14" s="23">
        <v>36.7</v>
      </c>
      <c r="L14" s="23">
        <v>429</v>
      </c>
      <c r="M14" s="147">
        <f>L14*E14/1000</f>
        <v>2.145</v>
      </c>
    </row>
    <row r="15" spans="1:13" ht="42" customHeight="1">
      <c r="A15" s="433"/>
      <c r="B15" s="433"/>
      <c r="C15" s="433"/>
      <c r="D15" s="433"/>
      <c r="E15" s="433"/>
      <c r="F15" s="433"/>
      <c r="G15" s="27">
        <f>SUM(G13:G14)</f>
        <v>2.15</v>
      </c>
      <c r="H15" s="27">
        <f>SUM(H13:H14)</f>
        <v>4.25</v>
      </c>
      <c r="I15" s="27">
        <f>SUM(I13:I14)</f>
        <v>13.92</v>
      </c>
      <c r="J15" s="27"/>
      <c r="K15" s="27">
        <f>SUM(K13:K14)</f>
        <v>105.4</v>
      </c>
      <c r="L15" s="27"/>
      <c r="M15" s="145">
        <f>SUM(M13:M14)</f>
        <v>3.9504</v>
      </c>
    </row>
    <row r="16" spans="1:13" ht="42" customHeight="1">
      <c r="A16" s="440" t="s">
        <v>226</v>
      </c>
      <c r="B16" s="439">
        <v>150</v>
      </c>
      <c r="C16" s="439">
        <v>16</v>
      </c>
      <c r="D16" s="37" t="s">
        <v>227</v>
      </c>
      <c r="E16" s="23">
        <v>1</v>
      </c>
      <c r="F16" s="23">
        <v>1</v>
      </c>
      <c r="G16" s="23"/>
      <c r="H16" s="23"/>
      <c r="I16" s="23">
        <v>0.64</v>
      </c>
      <c r="J16" s="23"/>
      <c r="K16" s="23">
        <v>2.94</v>
      </c>
      <c r="L16" s="23">
        <v>1100</v>
      </c>
      <c r="M16" s="147">
        <f>L16*E16/1000</f>
        <v>1.1</v>
      </c>
    </row>
    <row r="17" spans="1:13" ht="42" customHeight="1">
      <c r="A17" s="456"/>
      <c r="B17" s="456"/>
      <c r="C17" s="439"/>
      <c r="D17" s="37" t="s">
        <v>96</v>
      </c>
      <c r="E17" s="22">
        <v>100</v>
      </c>
      <c r="F17" s="22">
        <v>100</v>
      </c>
      <c r="G17" s="22">
        <v>2.8</v>
      </c>
      <c r="H17" s="22">
        <v>3.2</v>
      </c>
      <c r="I17" s="22">
        <v>4.7</v>
      </c>
      <c r="J17" s="22">
        <v>1.3</v>
      </c>
      <c r="K17" s="22">
        <v>59</v>
      </c>
      <c r="L17" s="22">
        <v>40.7</v>
      </c>
      <c r="M17" s="147">
        <f>L17*E17/1000</f>
        <v>4.07</v>
      </c>
    </row>
    <row r="18" spans="1:13" ht="42" customHeight="1">
      <c r="A18" s="456"/>
      <c r="B18" s="456"/>
      <c r="C18" s="439"/>
      <c r="D18" s="37" t="s">
        <v>90</v>
      </c>
      <c r="E18" s="23">
        <v>8</v>
      </c>
      <c r="F18" s="23">
        <v>8</v>
      </c>
      <c r="G18" s="23"/>
      <c r="H18" s="23"/>
      <c r="I18" s="23">
        <v>7.64</v>
      </c>
      <c r="J18" s="23"/>
      <c r="K18" s="23">
        <v>31.2</v>
      </c>
      <c r="L18" s="23">
        <v>47.95</v>
      </c>
      <c r="M18" s="147">
        <f>L18*E18/1000</f>
        <v>0.3836</v>
      </c>
    </row>
    <row r="19" spans="1:13" ht="42" customHeight="1">
      <c r="A19" s="433"/>
      <c r="B19" s="433"/>
      <c r="C19" s="433"/>
      <c r="D19" s="433"/>
      <c r="E19" s="433"/>
      <c r="F19" s="433"/>
      <c r="G19" s="27"/>
      <c r="H19" s="27"/>
      <c r="I19" s="27">
        <f>SUM(I16:I18)</f>
        <v>12.98</v>
      </c>
      <c r="J19" s="27">
        <f>SUM(J16:J18)</f>
        <v>1.3</v>
      </c>
      <c r="K19" s="27">
        <f>SUM(K16:K18)</f>
        <v>93.14</v>
      </c>
      <c r="L19" s="27"/>
      <c r="M19" s="145">
        <f>SUM(M16:M18)</f>
        <v>5.5536</v>
      </c>
    </row>
    <row r="20" spans="1:13" ht="42" customHeight="1">
      <c r="A20" s="435" t="s">
        <v>29</v>
      </c>
      <c r="B20" s="435"/>
      <c r="C20" s="435"/>
      <c r="D20" s="435"/>
      <c r="E20" s="435"/>
      <c r="F20" s="435"/>
      <c r="G20" s="278">
        <f>G12+G15+G19</f>
        <v>8.41</v>
      </c>
      <c r="H20" s="278">
        <f>H12+H15+H19</f>
        <v>10.780000000000001</v>
      </c>
      <c r="I20" s="278">
        <f>I12+I15+I19</f>
        <v>34.97</v>
      </c>
      <c r="J20" s="278">
        <f>J12+J15+J19</f>
        <v>2.6</v>
      </c>
      <c r="K20" s="278">
        <f>K12+K15+K19</f>
        <v>394.65999999999997</v>
      </c>
      <c r="L20" s="278"/>
      <c r="M20" s="279">
        <f>M12+M15+M19</f>
        <v>16.258850000000002</v>
      </c>
    </row>
    <row r="21" spans="1:13" ht="42" customHeight="1">
      <c r="A21" s="461" t="s">
        <v>14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3"/>
    </row>
    <row r="22" spans="1:13" ht="42" customHeight="1">
      <c r="A22" s="26" t="s">
        <v>44</v>
      </c>
      <c r="B22" s="27">
        <v>200</v>
      </c>
      <c r="C22" s="27"/>
      <c r="D22" s="49" t="s">
        <v>15</v>
      </c>
      <c r="E22" s="23">
        <v>200</v>
      </c>
      <c r="F22" s="23">
        <v>200</v>
      </c>
      <c r="G22" s="27"/>
      <c r="H22" s="27"/>
      <c r="I22" s="23">
        <v>8.4</v>
      </c>
      <c r="J22" s="23">
        <v>2.4</v>
      </c>
      <c r="K22" s="23">
        <v>33.6</v>
      </c>
      <c r="L22" s="23">
        <v>69.12</v>
      </c>
      <c r="M22" s="23">
        <f>E22*L22/1000</f>
        <v>13.824</v>
      </c>
    </row>
    <row r="23" spans="1:13" ht="39.75" customHeight="1">
      <c r="A23" s="57" t="s">
        <v>10</v>
      </c>
      <c r="B23" s="36">
        <v>75</v>
      </c>
      <c r="C23" s="36"/>
      <c r="D23" s="41" t="s">
        <v>347</v>
      </c>
      <c r="E23" s="23">
        <v>75</v>
      </c>
      <c r="F23" s="23">
        <v>53</v>
      </c>
      <c r="G23" s="23">
        <v>1.2</v>
      </c>
      <c r="H23" s="23">
        <v>0.056</v>
      </c>
      <c r="I23" s="136">
        <v>10.64</v>
      </c>
      <c r="J23" s="136">
        <v>5.6</v>
      </c>
      <c r="K23" s="110">
        <v>49.84</v>
      </c>
      <c r="L23" s="136">
        <v>110</v>
      </c>
      <c r="M23" s="147">
        <f>E23*L23/1000</f>
        <v>8.25</v>
      </c>
    </row>
    <row r="24" spans="1:13" ht="39.75" customHeight="1">
      <c r="A24" s="448" t="s">
        <v>300</v>
      </c>
      <c r="B24" s="449"/>
      <c r="C24" s="449"/>
      <c r="D24" s="449"/>
      <c r="E24" s="449"/>
      <c r="F24" s="450"/>
      <c r="G24" s="278">
        <f>G22+G23</f>
        <v>1.2</v>
      </c>
      <c r="H24" s="422">
        <f>H22+H23</f>
        <v>0.056</v>
      </c>
      <c r="I24" s="422">
        <f>I22+I23</f>
        <v>19.04</v>
      </c>
      <c r="J24" s="422">
        <f>J22+J23</f>
        <v>8</v>
      </c>
      <c r="K24" s="422">
        <f>K22+K23</f>
        <v>83.44</v>
      </c>
      <c r="L24" s="287"/>
      <c r="M24" s="286">
        <f>M22+M23</f>
        <v>22.073999999999998</v>
      </c>
    </row>
    <row r="25" spans="1:13" ht="42" customHeight="1">
      <c r="A25" s="451" t="s">
        <v>16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27"/>
      <c r="M25" s="147"/>
    </row>
    <row r="26" spans="1:13" ht="2.25" customHeight="1">
      <c r="A26" s="440"/>
      <c r="B26" s="439"/>
      <c r="C26" s="36"/>
      <c r="D26" s="37"/>
      <c r="E26" s="23"/>
      <c r="F26" s="23"/>
      <c r="G26" s="23"/>
      <c r="H26" s="23"/>
      <c r="I26" s="23"/>
      <c r="J26" s="23"/>
      <c r="K26" s="23"/>
      <c r="L26" s="23"/>
      <c r="M26" s="147"/>
    </row>
    <row r="27" spans="1:13" ht="42" customHeight="1" hidden="1" thickBot="1">
      <c r="A27" s="440"/>
      <c r="B27" s="439"/>
      <c r="C27" s="36"/>
      <c r="D27" s="37"/>
      <c r="E27" s="23"/>
      <c r="F27" s="23"/>
      <c r="G27" s="23"/>
      <c r="H27" s="23"/>
      <c r="I27" s="23"/>
      <c r="J27" s="23"/>
      <c r="K27" s="23"/>
      <c r="L27" s="23"/>
      <c r="M27" s="147"/>
    </row>
    <row r="28" spans="1:13" ht="42" customHeight="1" hidden="1" thickBot="1">
      <c r="A28" s="467"/>
      <c r="B28" s="510"/>
      <c r="C28" s="22"/>
      <c r="D28" s="41"/>
      <c r="E28" s="23"/>
      <c r="F28" s="23"/>
      <c r="G28" s="23"/>
      <c r="H28" s="23"/>
      <c r="I28" s="23"/>
      <c r="J28" s="23"/>
      <c r="K28" s="23"/>
      <c r="L28" s="23"/>
      <c r="M28" s="147"/>
    </row>
    <row r="29" spans="1:13" ht="42" customHeight="1" hidden="1" thickBot="1">
      <c r="A29" s="467"/>
      <c r="B29" s="510"/>
      <c r="C29" s="22"/>
      <c r="D29" s="37"/>
      <c r="E29" s="23"/>
      <c r="F29" s="23"/>
      <c r="G29" s="23"/>
      <c r="H29" s="23"/>
      <c r="I29" s="23"/>
      <c r="J29" s="23"/>
      <c r="K29" s="23"/>
      <c r="L29" s="23"/>
      <c r="M29" s="147"/>
    </row>
    <row r="30" spans="1:13" ht="42" customHeight="1" hidden="1" thickBot="1">
      <c r="A30" s="433"/>
      <c r="B30" s="433"/>
      <c r="C30" s="433"/>
      <c r="D30" s="433"/>
      <c r="E30" s="433"/>
      <c r="F30" s="433"/>
      <c r="G30" s="27">
        <f>SUM(G26:G29)</f>
        <v>0</v>
      </c>
      <c r="H30" s="27">
        <f>SUM(H26:H29)</f>
        <v>0</v>
      </c>
      <c r="I30" s="27">
        <f>SUM(I26:I29)</f>
        <v>0</v>
      </c>
      <c r="J30" s="27">
        <f>SUM(J26:J29)</f>
        <v>0</v>
      </c>
      <c r="K30" s="27">
        <f>SUM(K26:K29)</f>
        <v>0</v>
      </c>
      <c r="L30" s="27"/>
      <c r="M30" s="145">
        <f>SUM(M26:M29)</f>
        <v>0</v>
      </c>
    </row>
    <row r="31" spans="1:13" ht="45.75" customHeight="1">
      <c r="A31" s="445" t="s">
        <v>335</v>
      </c>
      <c r="B31" s="464">
        <v>150</v>
      </c>
      <c r="C31" s="464">
        <v>42</v>
      </c>
      <c r="D31" s="217" t="s">
        <v>101</v>
      </c>
      <c r="E31" s="47">
        <v>10</v>
      </c>
      <c r="F31" s="47">
        <v>10</v>
      </c>
      <c r="G31" s="47">
        <v>2.42</v>
      </c>
      <c r="H31" s="47">
        <v>0.12</v>
      </c>
      <c r="I31" s="47"/>
      <c r="J31" s="47"/>
      <c r="K31" s="47">
        <v>12.72</v>
      </c>
      <c r="L31" s="151">
        <v>429</v>
      </c>
      <c r="M31" s="152">
        <f aca="true" t="shared" si="0" ref="M31:M36">L31*E31/1000</f>
        <v>4.29</v>
      </c>
    </row>
    <row r="32" spans="1:13" ht="45.75" customHeight="1">
      <c r="A32" s="446"/>
      <c r="B32" s="465"/>
      <c r="C32" s="465"/>
      <c r="D32" s="217" t="s">
        <v>100</v>
      </c>
      <c r="E32" s="47">
        <v>40</v>
      </c>
      <c r="F32" s="47">
        <v>28</v>
      </c>
      <c r="G32" s="47">
        <v>0.5</v>
      </c>
      <c r="H32" s="47">
        <v>0.11</v>
      </c>
      <c r="I32" s="47">
        <v>4.56</v>
      </c>
      <c r="J32" s="47"/>
      <c r="K32" s="47">
        <v>22.4</v>
      </c>
      <c r="L32" s="47">
        <v>17.6</v>
      </c>
      <c r="M32" s="152">
        <f>L32*E32/1000</f>
        <v>0.704</v>
      </c>
    </row>
    <row r="33" spans="1:13" ht="45.75" customHeight="1">
      <c r="A33" s="446"/>
      <c r="B33" s="465"/>
      <c r="C33" s="465"/>
      <c r="D33" s="217" t="s">
        <v>103</v>
      </c>
      <c r="E33" s="22">
        <v>10</v>
      </c>
      <c r="F33" s="22">
        <v>8</v>
      </c>
      <c r="G33" s="22">
        <v>0.02</v>
      </c>
      <c r="H33" s="22"/>
      <c r="I33" s="22">
        <v>0.58</v>
      </c>
      <c r="J33" s="22"/>
      <c r="K33" s="22">
        <v>2.7</v>
      </c>
      <c r="L33" s="22">
        <v>22</v>
      </c>
      <c r="M33" s="152">
        <f t="shared" si="0"/>
        <v>0.22</v>
      </c>
    </row>
    <row r="34" spans="1:13" ht="45.75" customHeight="1">
      <c r="A34" s="446"/>
      <c r="B34" s="465"/>
      <c r="C34" s="465"/>
      <c r="D34" s="217"/>
      <c r="E34" s="22"/>
      <c r="F34" s="22"/>
      <c r="G34" s="22"/>
      <c r="H34" s="22"/>
      <c r="I34" s="22"/>
      <c r="J34" s="22"/>
      <c r="K34" s="22"/>
      <c r="L34" s="22"/>
      <c r="M34" s="152"/>
    </row>
    <row r="35" spans="1:13" ht="45.75" customHeight="1">
      <c r="A35" s="446"/>
      <c r="B35" s="465"/>
      <c r="C35" s="465"/>
      <c r="D35" s="217" t="s">
        <v>104</v>
      </c>
      <c r="E35" s="22">
        <v>10</v>
      </c>
      <c r="F35" s="22">
        <v>8</v>
      </c>
      <c r="G35" s="22">
        <v>0.16</v>
      </c>
      <c r="H35" s="22"/>
      <c r="I35" s="22">
        <v>0.8</v>
      </c>
      <c r="J35" s="22"/>
      <c r="K35" s="22">
        <v>3.36</v>
      </c>
      <c r="L35" s="22">
        <v>26.4</v>
      </c>
      <c r="M35" s="152">
        <f t="shared" si="0"/>
        <v>0.264</v>
      </c>
    </row>
    <row r="36" spans="1:13" ht="45.75" customHeight="1">
      <c r="A36" s="447"/>
      <c r="B36" s="466"/>
      <c r="C36" s="466"/>
      <c r="D36" s="217" t="s">
        <v>124</v>
      </c>
      <c r="E36" s="22">
        <v>5</v>
      </c>
      <c r="F36" s="22">
        <v>5</v>
      </c>
      <c r="G36" s="22">
        <v>0.47</v>
      </c>
      <c r="H36" s="22">
        <v>0.06</v>
      </c>
      <c r="I36" s="22">
        <v>3.73</v>
      </c>
      <c r="J36" s="22"/>
      <c r="K36" s="22">
        <v>16</v>
      </c>
      <c r="L36" s="22">
        <v>25.3</v>
      </c>
      <c r="M36" s="152">
        <f t="shared" si="0"/>
        <v>0.1265</v>
      </c>
    </row>
    <row r="37" spans="1:13" ht="45.75" customHeight="1">
      <c r="A37" s="498"/>
      <c r="B37" s="498"/>
      <c r="C37" s="498"/>
      <c r="D37" s="498"/>
      <c r="E37" s="498"/>
      <c r="F37" s="498"/>
      <c r="G37" s="46">
        <f>SUM(G31:G36)</f>
        <v>3.5700000000000003</v>
      </c>
      <c r="H37" s="46">
        <f>SUM(H31:H36)</f>
        <v>0.29</v>
      </c>
      <c r="I37" s="46">
        <f>SUM(I31:I36)</f>
        <v>9.67</v>
      </c>
      <c r="J37" s="46">
        <f>SUM(J31:J36)</f>
        <v>0</v>
      </c>
      <c r="K37" s="46">
        <f>SUM(K31:K36)</f>
        <v>57.18</v>
      </c>
      <c r="L37" s="46"/>
      <c r="M37" s="149">
        <f>M31+M32+M33+M34+M35+M36</f>
        <v>5.6045</v>
      </c>
    </row>
    <row r="38" spans="1:13" ht="42" customHeight="1">
      <c r="A38" s="433"/>
      <c r="B38" s="433"/>
      <c r="C38" s="433"/>
      <c r="D38" s="433"/>
      <c r="E38" s="433"/>
      <c r="F38" s="433"/>
      <c r="G38" s="27"/>
      <c r="H38" s="27"/>
      <c r="I38" s="27"/>
      <c r="J38" s="27"/>
      <c r="K38" s="27"/>
      <c r="L38" s="27"/>
      <c r="M38" s="149"/>
    </row>
    <row r="39" spans="1:13" ht="42" customHeight="1">
      <c r="A39" s="454" t="s">
        <v>249</v>
      </c>
      <c r="B39" s="452" t="s">
        <v>35</v>
      </c>
      <c r="C39" s="452" t="s">
        <v>267</v>
      </c>
      <c r="D39" s="411" t="s">
        <v>319</v>
      </c>
      <c r="E39" s="68">
        <v>40</v>
      </c>
      <c r="F39" s="22">
        <v>40</v>
      </c>
      <c r="G39" s="22">
        <v>8</v>
      </c>
      <c r="H39" s="22">
        <v>3.91</v>
      </c>
      <c r="I39" s="22"/>
      <c r="J39" s="22"/>
      <c r="K39" s="22">
        <v>67.2</v>
      </c>
      <c r="L39" s="22">
        <v>450</v>
      </c>
      <c r="M39" s="147">
        <f>L39*E39/1000</f>
        <v>18</v>
      </c>
    </row>
    <row r="40" spans="1:13" ht="42" customHeight="1">
      <c r="A40" s="454"/>
      <c r="B40" s="452"/>
      <c r="C40" s="452"/>
      <c r="D40" s="49" t="s">
        <v>23</v>
      </c>
      <c r="E40" s="23">
        <v>50</v>
      </c>
      <c r="F40" s="23">
        <v>50</v>
      </c>
      <c r="G40" s="23">
        <v>1.4</v>
      </c>
      <c r="H40" s="23">
        <v>1.6</v>
      </c>
      <c r="I40" s="23">
        <v>2.35</v>
      </c>
      <c r="J40" s="23"/>
      <c r="K40" s="23">
        <v>29</v>
      </c>
      <c r="L40" s="23">
        <v>40.7</v>
      </c>
      <c r="M40" s="147">
        <f aca="true" t="shared" si="1" ref="M40:M45">L40*E40/1000</f>
        <v>2.035</v>
      </c>
    </row>
    <row r="41" spans="1:13" ht="42" customHeight="1">
      <c r="A41" s="454"/>
      <c r="B41" s="452"/>
      <c r="C41" s="452"/>
      <c r="D41" s="41" t="s">
        <v>51</v>
      </c>
      <c r="E41" s="23">
        <v>4</v>
      </c>
      <c r="F41" s="23">
        <v>3.48</v>
      </c>
      <c r="G41" s="23">
        <v>0.64</v>
      </c>
      <c r="H41" s="23">
        <v>1.03</v>
      </c>
      <c r="I41" s="23">
        <v>0.01</v>
      </c>
      <c r="J41" s="23"/>
      <c r="K41" s="23">
        <v>11.5</v>
      </c>
      <c r="L41" s="23">
        <v>165</v>
      </c>
      <c r="M41" s="147">
        <f t="shared" si="1"/>
        <v>0.66</v>
      </c>
    </row>
    <row r="42" spans="1:13" ht="42" customHeight="1">
      <c r="A42" s="454"/>
      <c r="B42" s="452"/>
      <c r="C42" s="452"/>
      <c r="D42" s="41" t="s">
        <v>11</v>
      </c>
      <c r="E42" s="23">
        <v>5</v>
      </c>
      <c r="F42" s="23">
        <v>5</v>
      </c>
      <c r="G42" s="23">
        <v>0.02</v>
      </c>
      <c r="H42" s="23">
        <v>3.92</v>
      </c>
      <c r="I42" s="23">
        <v>0.02</v>
      </c>
      <c r="J42" s="23"/>
      <c r="K42" s="23">
        <v>36.7</v>
      </c>
      <c r="L42" s="23">
        <v>429</v>
      </c>
      <c r="M42" s="147">
        <f t="shared" si="1"/>
        <v>2.145</v>
      </c>
    </row>
    <row r="43" spans="1:13" ht="42" customHeight="1">
      <c r="A43" s="454"/>
      <c r="B43" s="452"/>
      <c r="C43" s="452"/>
      <c r="D43" s="41" t="s">
        <v>54</v>
      </c>
      <c r="E43" s="23">
        <v>15</v>
      </c>
      <c r="F43" s="23">
        <v>12</v>
      </c>
      <c r="G43" s="23">
        <v>0.24</v>
      </c>
      <c r="H43" s="23"/>
      <c r="I43" s="23">
        <v>1.09</v>
      </c>
      <c r="J43" s="23"/>
      <c r="K43" s="23">
        <v>4.9</v>
      </c>
      <c r="L43" s="23">
        <v>26.4</v>
      </c>
      <c r="M43" s="147">
        <f t="shared" si="1"/>
        <v>0.396</v>
      </c>
    </row>
    <row r="44" spans="1:13" ht="42" customHeight="1">
      <c r="A44" s="492"/>
      <c r="B44" s="451"/>
      <c r="C44" s="452"/>
      <c r="D44" s="41" t="s">
        <v>19</v>
      </c>
      <c r="E44" s="22">
        <v>150</v>
      </c>
      <c r="F44" s="22">
        <v>105</v>
      </c>
      <c r="G44" s="22">
        <v>1.89</v>
      </c>
      <c r="H44" s="22">
        <v>0.41</v>
      </c>
      <c r="I44" s="22">
        <v>17.12</v>
      </c>
      <c r="J44" s="22">
        <v>21.6</v>
      </c>
      <c r="K44" s="22">
        <v>84</v>
      </c>
      <c r="L44" s="23">
        <v>17.6</v>
      </c>
      <c r="M44" s="147">
        <f t="shared" si="1"/>
        <v>2.64</v>
      </c>
    </row>
    <row r="45" spans="1:13" ht="42" customHeight="1">
      <c r="A45" s="492"/>
      <c r="B45" s="451"/>
      <c r="C45" s="452"/>
      <c r="D45" s="41" t="s">
        <v>17</v>
      </c>
      <c r="E45" s="23">
        <v>4</v>
      </c>
      <c r="F45" s="23">
        <v>4</v>
      </c>
      <c r="G45" s="23"/>
      <c r="H45" s="23">
        <v>3.75</v>
      </c>
      <c r="I45" s="23"/>
      <c r="J45" s="23"/>
      <c r="K45" s="23">
        <v>34.92</v>
      </c>
      <c r="L45" s="23">
        <v>120</v>
      </c>
      <c r="M45" s="147">
        <f t="shared" si="1"/>
        <v>0.48</v>
      </c>
    </row>
    <row r="46" spans="1:13" ht="42" customHeight="1">
      <c r="A46" s="433"/>
      <c r="B46" s="433"/>
      <c r="C46" s="433"/>
      <c r="D46" s="433"/>
      <c r="E46" s="433"/>
      <c r="F46" s="433"/>
      <c r="G46" s="27">
        <f>SUM(G39:G45)</f>
        <v>12.190000000000001</v>
      </c>
      <c r="H46" s="27">
        <f>SUM(H39:H45)</f>
        <v>14.620000000000001</v>
      </c>
      <c r="I46" s="27">
        <f>SUM(I39:I45)</f>
        <v>20.59</v>
      </c>
      <c r="J46" s="27">
        <f>SUM(J39:J45)</f>
        <v>21.6</v>
      </c>
      <c r="K46" s="27">
        <f>SUM(K39:K45)</f>
        <v>268.22</v>
      </c>
      <c r="L46" s="27"/>
      <c r="M46" s="145">
        <f>SUM(M39:M45)</f>
        <v>26.356</v>
      </c>
    </row>
    <row r="47" spans="1:13" ht="42" customHeight="1">
      <c r="A47" s="440" t="s">
        <v>207</v>
      </c>
      <c r="B47" s="439">
        <v>150</v>
      </c>
      <c r="C47" s="439">
        <v>19</v>
      </c>
      <c r="D47" s="37" t="s">
        <v>208</v>
      </c>
      <c r="E47" s="23">
        <v>25</v>
      </c>
      <c r="F47" s="23">
        <v>22</v>
      </c>
      <c r="G47" s="23">
        <v>0.1</v>
      </c>
      <c r="H47" s="23">
        <v>0.09</v>
      </c>
      <c r="I47" s="23">
        <v>1.98</v>
      </c>
      <c r="J47" s="23">
        <v>36.3</v>
      </c>
      <c r="K47" s="23">
        <v>9.9</v>
      </c>
      <c r="L47" s="23">
        <v>135</v>
      </c>
      <c r="M47" s="147">
        <f>L47*E47/1000</f>
        <v>3.375</v>
      </c>
    </row>
    <row r="48" spans="1:13" ht="42" customHeight="1">
      <c r="A48" s="440"/>
      <c r="B48" s="439"/>
      <c r="C48" s="439"/>
      <c r="D48" s="37" t="s">
        <v>98</v>
      </c>
      <c r="E48" s="23">
        <v>8</v>
      </c>
      <c r="F48" s="23">
        <v>8</v>
      </c>
      <c r="G48" s="23"/>
      <c r="H48" s="23"/>
      <c r="I48" s="23">
        <v>7.64</v>
      </c>
      <c r="J48" s="23"/>
      <c r="K48" s="23">
        <v>31.2</v>
      </c>
      <c r="L48" s="23">
        <v>47.95</v>
      </c>
      <c r="M48" s="147">
        <f>L48*E48/1000</f>
        <v>0.3836</v>
      </c>
    </row>
    <row r="49" spans="1:13" ht="42" customHeight="1">
      <c r="A49" s="456"/>
      <c r="B49" s="456"/>
      <c r="C49" s="439"/>
      <c r="D49" s="37"/>
      <c r="E49" s="23"/>
      <c r="F49" s="23"/>
      <c r="G49" s="23"/>
      <c r="H49" s="23"/>
      <c r="I49" s="23"/>
      <c r="J49" s="23"/>
      <c r="K49" s="23"/>
      <c r="L49" s="23"/>
      <c r="M49" s="147"/>
    </row>
    <row r="50" spans="1:13" ht="42" customHeight="1">
      <c r="A50" s="433"/>
      <c r="B50" s="433"/>
      <c r="C50" s="433"/>
      <c r="D50" s="433"/>
      <c r="E50" s="433"/>
      <c r="F50" s="433"/>
      <c r="G50" s="23">
        <f>G47+G49+G48</f>
        <v>0.1</v>
      </c>
      <c r="H50" s="23">
        <f>H47+H49+H48</f>
        <v>0.09</v>
      </c>
      <c r="I50" s="23">
        <f>I47+I49+I48</f>
        <v>9.62</v>
      </c>
      <c r="J50" s="23">
        <f>J47+J49+J48</f>
        <v>36.3</v>
      </c>
      <c r="K50" s="23">
        <f>K47+K49+K48</f>
        <v>41.1</v>
      </c>
      <c r="L50" s="23"/>
      <c r="M50" s="145">
        <f>M47+M49+M48</f>
        <v>3.7586</v>
      </c>
    </row>
    <row r="51" spans="1:13" ht="42" customHeight="1">
      <c r="A51" s="57" t="s">
        <v>43</v>
      </c>
      <c r="B51" s="46">
        <v>25</v>
      </c>
      <c r="C51" s="46"/>
      <c r="D51" s="41" t="s">
        <v>24</v>
      </c>
      <c r="E51" s="23">
        <v>25</v>
      </c>
      <c r="F51" s="23">
        <v>25</v>
      </c>
      <c r="G51" s="23">
        <v>1.3</v>
      </c>
      <c r="H51" s="23">
        <v>0.3</v>
      </c>
      <c r="I51" s="23">
        <v>11.07</v>
      </c>
      <c r="J51" s="23"/>
      <c r="K51" s="23">
        <v>53.5</v>
      </c>
      <c r="L51" s="23">
        <v>53.16</v>
      </c>
      <c r="M51" s="148">
        <f>L51*E51/1000</f>
        <v>1.329</v>
      </c>
    </row>
    <row r="52" spans="1:13" ht="42" customHeight="1">
      <c r="A52" s="435" t="s">
        <v>28</v>
      </c>
      <c r="B52" s="435"/>
      <c r="C52" s="435"/>
      <c r="D52" s="435"/>
      <c r="E52" s="435"/>
      <c r="F52" s="435"/>
      <c r="G52" s="278">
        <f>G37+G46+G50+G51</f>
        <v>17.16</v>
      </c>
      <c r="H52" s="431">
        <f>H37+H46+H50+H51</f>
        <v>15.3</v>
      </c>
      <c r="I52" s="431">
        <f>I37+I46+I50+I51</f>
        <v>50.949999999999996</v>
      </c>
      <c r="J52" s="431">
        <f>J37+J46+J50+J51</f>
        <v>57.9</v>
      </c>
      <c r="K52" s="431">
        <f>K37+K46+K50+K51</f>
        <v>420.00000000000006</v>
      </c>
      <c r="L52" s="278"/>
      <c r="M52" s="279">
        <f>M37+M46+M50+M51</f>
        <v>37.048100000000005</v>
      </c>
    </row>
    <row r="53" spans="1:13" ht="42" customHeight="1">
      <c r="A53" s="461" t="s">
        <v>25</v>
      </c>
      <c r="B53" s="462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3"/>
    </row>
    <row r="54" spans="1:13" ht="42" customHeight="1">
      <c r="A54" s="454" t="s">
        <v>277</v>
      </c>
      <c r="B54" s="439">
        <v>150</v>
      </c>
      <c r="C54" s="439">
        <v>91</v>
      </c>
      <c r="D54" s="41" t="s">
        <v>165</v>
      </c>
      <c r="E54" s="23">
        <v>45</v>
      </c>
      <c r="F54" s="23">
        <v>45</v>
      </c>
      <c r="G54" s="23">
        <v>8.68</v>
      </c>
      <c r="H54" s="23">
        <v>0.99</v>
      </c>
      <c r="I54" s="23">
        <v>8.91</v>
      </c>
      <c r="J54" s="23"/>
      <c r="K54" s="23">
        <v>135.45</v>
      </c>
      <c r="L54" s="23">
        <v>27.5</v>
      </c>
      <c r="M54" s="147">
        <f>L54*E54/1000</f>
        <v>1.2375</v>
      </c>
    </row>
    <row r="55" spans="1:13" ht="42" customHeight="1">
      <c r="A55" s="454"/>
      <c r="B55" s="439"/>
      <c r="C55" s="439"/>
      <c r="D55" s="41" t="s">
        <v>11</v>
      </c>
      <c r="E55" s="23">
        <v>5</v>
      </c>
      <c r="F55" s="23">
        <v>5</v>
      </c>
      <c r="G55" s="23">
        <v>0.02</v>
      </c>
      <c r="H55" s="23">
        <v>3.92</v>
      </c>
      <c r="I55" s="23">
        <v>0.02</v>
      </c>
      <c r="J55" s="23"/>
      <c r="K55" s="23">
        <v>36.7</v>
      </c>
      <c r="L55" s="23">
        <v>429</v>
      </c>
      <c r="M55" s="147">
        <f>L55*E55/1000</f>
        <v>2.145</v>
      </c>
    </row>
    <row r="56" spans="1:13" ht="42" customHeight="1">
      <c r="A56" s="454"/>
      <c r="B56" s="439"/>
      <c r="C56" s="439"/>
      <c r="D56" s="41" t="s">
        <v>17</v>
      </c>
      <c r="E56" s="23">
        <v>4</v>
      </c>
      <c r="F56" s="23">
        <v>4</v>
      </c>
      <c r="G56" s="23"/>
      <c r="H56" s="23">
        <v>3.75</v>
      </c>
      <c r="I56" s="23"/>
      <c r="J56" s="23"/>
      <c r="K56" s="23">
        <v>34.92</v>
      </c>
      <c r="L56" s="23">
        <v>120</v>
      </c>
      <c r="M56" s="147">
        <f>L56*E56/1000</f>
        <v>0.48</v>
      </c>
    </row>
    <row r="57" spans="1:13" ht="42" customHeight="1">
      <c r="A57" s="454"/>
      <c r="B57" s="439"/>
      <c r="C57" s="439"/>
      <c r="D57" s="37" t="s">
        <v>284</v>
      </c>
      <c r="E57" s="22">
        <v>5</v>
      </c>
      <c r="F57" s="22">
        <v>4</v>
      </c>
      <c r="G57" s="22">
        <v>0.05</v>
      </c>
      <c r="H57" s="22"/>
      <c r="I57" s="22">
        <v>0.14</v>
      </c>
      <c r="J57" s="22">
        <v>0.42</v>
      </c>
      <c r="K57" s="22">
        <v>0.8</v>
      </c>
      <c r="L57" s="22">
        <v>26.4</v>
      </c>
      <c r="M57" s="147">
        <f>L57*E57/1000</f>
        <v>0.132</v>
      </c>
    </row>
    <row r="58" spans="1:13" ht="42" customHeight="1">
      <c r="A58" s="454"/>
      <c r="B58" s="439"/>
      <c r="C58" s="439"/>
      <c r="D58" s="41" t="s">
        <v>21</v>
      </c>
      <c r="E58" s="23">
        <v>10</v>
      </c>
      <c r="F58" s="23">
        <v>8</v>
      </c>
      <c r="G58" s="23">
        <v>0.02</v>
      </c>
      <c r="H58" s="23"/>
      <c r="I58" s="23">
        <v>0.58</v>
      </c>
      <c r="J58" s="23">
        <v>0.4</v>
      </c>
      <c r="K58" s="23">
        <v>2.7</v>
      </c>
      <c r="L58" s="23">
        <v>22</v>
      </c>
      <c r="M58" s="147">
        <f>L58*E58/1000</f>
        <v>0.22</v>
      </c>
    </row>
    <row r="59" spans="1:13" ht="42" customHeight="1" hidden="1" thickBot="1">
      <c r="A59" s="454"/>
      <c r="B59" s="439"/>
      <c r="C59" s="36"/>
      <c r="D59" s="41"/>
      <c r="E59" s="23"/>
      <c r="F59" s="23"/>
      <c r="G59" s="23"/>
      <c r="H59" s="23"/>
      <c r="I59" s="23"/>
      <c r="J59" s="23"/>
      <c r="K59" s="23"/>
      <c r="L59" s="28"/>
      <c r="M59" s="147"/>
    </row>
    <row r="60" spans="1:13" ht="42" customHeight="1">
      <c r="A60" s="433"/>
      <c r="B60" s="433"/>
      <c r="C60" s="433"/>
      <c r="D60" s="433"/>
      <c r="E60" s="433"/>
      <c r="F60" s="433"/>
      <c r="G60" s="27">
        <f>SUM(G54:G59)</f>
        <v>8.77</v>
      </c>
      <c r="H60" s="27">
        <f>SUM(H54:H59)</f>
        <v>8.66</v>
      </c>
      <c r="I60" s="27">
        <f>SUM(I54:I59)</f>
        <v>9.65</v>
      </c>
      <c r="J60" s="27">
        <f>SUM(J54:J59)</f>
        <v>0.8200000000000001</v>
      </c>
      <c r="K60" s="27">
        <f>SUM(K54:K59)</f>
        <v>210.57</v>
      </c>
      <c r="L60" s="27"/>
      <c r="M60" s="145">
        <f>SUM(M54:M59)</f>
        <v>4.2145</v>
      </c>
    </row>
    <row r="61" spans="1:13" s="6" customFormat="1" ht="39.75" customHeight="1">
      <c r="A61" s="57" t="s">
        <v>125</v>
      </c>
      <c r="B61" s="27">
        <v>25</v>
      </c>
      <c r="C61" s="27"/>
      <c r="D61" s="41" t="s">
        <v>50</v>
      </c>
      <c r="E61" s="22">
        <v>25</v>
      </c>
      <c r="F61" s="22">
        <v>25</v>
      </c>
      <c r="G61" s="22">
        <v>1.77</v>
      </c>
      <c r="H61" s="22">
        <v>0.27</v>
      </c>
      <c r="I61" s="22">
        <v>11.6</v>
      </c>
      <c r="J61" s="22"/>
      <c r="K61" s="22">
        <v>57.25</v>
      </c>
      <c r="L61" s="22">
        <v>60.18</v>
      </c>
      <c r="M61" s="148">
        <f>L61*E61/1000</f>
        <v>1.5045</v>
      </c>
    </row>
    <row r="62" spans="1:13" ht="37.5" customHeight="1">
      <c r="A62" s="26" t="s">
        <v>275</v>
      </c>
      <c r="B62" s="27">
        <v>20</v>
      </c>
      <c r="C62" s="27"/>
      <c r="D62" s="49" t="s">
        <v>345</v>
      </c>
      <c r="E62" s="23">
        <v>20</v>
      </c>
      <c r="F62" s="23">
        <v>20</v>
      </c>
      <c r="G62" s="23">
        <v>0.7</v>
      </c>
      <c r="H62" s="23">
        <v>0.24</v>
      </c>
      <c r="I62" s="23">
        <v>14.6</v>
      </c>
      <c r="J62" s="23"/>
      <c r="K62" s="23">
        <v>61.8</v>
      </c>
      <c r="L62" s="61">
        <v>88</v>
      </c>
      <c r="M62" s="290">
        <f>L62*E62/1000</f>
        <v>1.76</v>
      </c>
    </row>
    <row r="63" spans="1:13" ht="33" customHeight="1">
      <c r="A63" s="440" t="s">
        <v>56</v>
      </c>
      <c r="B63" s="439">
        <v>150</v>
      </c>
      <c r="C63" s="464">
        <v>3</v>
      </c>
      <c r="D63" s="37" t="s">
        <v>108</v>
      </c>
      <c r="E63" s="23">
        <v>1</v>
      </c>
      <c r="F63" s="23">
        <v>1</v>
      </c>
      <c r="G63" s="23"/>
      <c r="H63" s="23"/>
      <c r="I63" s="23"/>
      <c r="J63" s="23"/>
      <c r="K63" s="23"/>
      <c r="L63" s="23">
        <v>506</v>
      </c>
      <c r="M63" s="147">
        <f>L63*E63/1000</f>
        <v>0.506</v>
      </c>
    </row>
    <row r="64" spans="1:13" ht="35.25" customHeight="1">
      <c r="A64" s="440"/>
      <c r="B64" s="456"/>
      <c r="C64" s="465"/>
      <c r="D64" s="37" t="s">
        <v>96</v>
      </c>
      <c r="E64" s="22">
        <v>100</v>
      </c>
      <c r="F64" s="22">
        <v>100</v>
      </c>
      <c r="G64" s="22">
        <v>2.8</v>
      </c>
      <c r="H64" s="22">
        <v>3.2</v>
      </c>
      <c r="I64" s="22">
        <v>4.7</v>
      </c>
      <c r="J64" s="22">
        <v>1.3</v>
      </c>
      <c r="K64" s="22">
        <v>59</v>
      </c>
      <c r="L64" s="24">
        <v>40.7</v>
      </c>
      <c r="M64" s="147">
        <f>L64*E64/1000</f>
        <v>4.07</v>
      </c>
    </row>
    <row r="65" spans="1:13" ht="42" customHeight="1">
      <c r="A65" s="440"/>
      <c r="B65" s="456"/>
      <c r="C65" s="466"/>
      <c r="D65" s="37" t="s">
        <v>90</v>
      </c>
      <c r="E65" s="23">
        <v>8</v>
      </c>
      <c r="F65" s="23">
        <v>8</v>
      </c>
      <c r="G65" s="23"/>
      <c r="H65" s="23"/>
      <c r="I65" s="23">
        <v>7.64</v>
      </c>
      <c r="J65" s="23"/>
      <c r="K65" s="23">
        <v>31.2</v>
      </c>
      <c r="L65" s="23">
        <v>47.95</v>
      </c>
      <c r="M65" s="147">
        <f>L65*E65/1000</f>
        <v>0.3836</v>
      </c>
    </row>
    <row r="66" spans="1:13" ht="42" customHeight="1">
      <c r="A66" s="433"/>
      <c r="B66" s="433"/>
      <c r="C66" s="433"/>
      <c r="D66" s="433"/>
      <c r="E66" s="433"/>
      <c r="F66" s="433"/>
      <c r="G66" s="27">
        <f>SUM(G63:G65)</f>
        <v>2.8</v>
      </c>
      <c r="H66" s="27">
        <f>SUM(H63:H65)</f>
        <v>3.2</v>
      </c>
      <c r="I66" s="27">
        <f>SUM(I63:I65)</f>
        <v>12.34</v>
      </c>
      <c r="J66" s="27">
        <f>SUM(J63:J65)</f>
        <v>1.3</v>
      </c>
      <c r="K66" s="27">
        <f>SUM(K63:K65)</f>
        <v>90.2</v>
      </c>
      <c r="L66" s="27"/>
      <c r="M66" s="145">
        <f>SUM(M63:M65)</f>
        <v>4.959600000000001</v>
      </c>
    </row>
    <row r="67" spans="1:13" ht="42" customHeight="1">
      <c r="A67" s="435" t="s">
        <v>30</v>
      </c>
      <c r="B67" s="435"/>
      <c r="C67" s="435"/>
      <c r="D67" s="435"/>
      <c r="E67" s="435"/>
      <c r="F67" s="435"/>
      <c r="G67" s="303">
        <f>G60+G62+G66+G61</f>
        <v>14.04</v>
      </c>
      <c r="H67" s="303">
        <f>H60+H62+H66</f>
        <v>12.100000000000001</v>
      </c>
      <c r="I67" s="303">
        <f>I60+I62+I66</f>
        <v>36.59</v>
      </c>
      <c r="J67" s="303">
        <f>J60+J62+J66</f>
        <v>2.12</v>
      </c>
      <c r="K67" s="303">
        <f>K60+K62+K66</f>
        <v>362.57</v>
      </c>
      <c r="L67" s="303"/>
      <c r="M67" s="279">
        <f>M60+M62+M66+M61</f>
        <v>12.438600000000001</v>
      </c>
    </row>
    <row r="68" spans="1:13" ht="42" customHeight="1">
      <c r="A68" s="432" t="s">
        <v>31</v>
      </c>
      <c r="B68" s="432"/>
      <c r="C68" s="432"/>
      <c r="D68" s="432"/>
      <c r="E68" s="432"/>
      <c r="F68" s="432"/>
      <c r="G68" s="304">
        <f>G20+G52+G67</f>
        <v>39.61</v>
      </c>
      <c r="H68" s="304">
        <f>H20+H52+H67</f>
        <v>38.18000000000001</v>
      </c>
      <c r="I68" s="304">
        <f>I20+I52+I67</f>
        <v>122.50999999999999</v>
      </c>
      <c r="J68" s="304">
        <f>J20+J52+J67</f>
        <v>62.62</v>
      </c>
      <c r="K68" s="304">
        <f>K20+K52+K67</f>
        <v>1177.23</v>
      </c>
      <c r="L68" s="304"/>
      <c r="M68" s="281">
        <f>M20+M24+M52+M67</f>
        <v>87.81955000000002</v>
      </c>
    </row>
    <row r="69" spans="4:12" ht="35.25">
      <c r="D69" s="41"/>
      <c r="E69" s="23"/>
      <c r="F69" s="23"/>
      <c r="G69" s="23"/>
      <c r="H69" s="23"/>
      <c r="I69" s="23"/>
      <c r="J69" s="23"/>
      <c r="K69" s="23"/>
      <c r="L69" s="23"/>
    </row>
  </sheetData>
  <sheetProtection/>
  <mergeCells count="46">
    <mergeCell ref="A47:A49"/>
    <mergeCell ref="A46:F46"/>
    <mergeCell ref="A31:A36"/>
    <mergeCell ref="B31:B36"/>
    <mergeCell ref="C31:C36"/>
    <mergeCell ref="A37:F37"/>
    <mergeCell ref="C8:C11"/>
    <mergeCell ref="C13:C14"/>
    <mergeCell ref="A21:M21"/>
    <mergeCell ref="A38:F38"/>
    <mergeCell ref="A30:F30"/>
    <mergeCell ref="A24:F24"/>
    <mergeCell ref="A26:A29"/>
    <mergeCell ref="B26:B29"/>
    <mergeCell ref="A13:A14"/>
    <mergeCell ref="B13:B14"/>
    <mergeCell ref="C54:C58"/>
    <mergeCell ref="B54:B59"/>
    <mergeCell ref="C39:C45"/>
    <mergeCell ref="A25:K25"/>
    <mergeCell ref="A19:F19"/>
    <mergeCell ref="B47:B49"/>
    <mergeCell ref="B39:B45"/>
    <mergeCell ref="A50:F50"/>
    <mergeCell ref="A39:A45"/>
    <mergeCell ref="C47:C49"/>
    <mergeCell ref="A67:F67"/>
    <mergeCell ref="A68:F68"/>
    <mergeCell ref="A52:F52"/>
    <mergeCell ref="A60:F60"/>
    <mergeCell ref="A54:A59"/>
    <mergeCell ref="A66:F66"/>
    <mergeCell ref="C63:C65"/>
    <mergeCell ref="A53:M53"/>
    <mergeCell ref="A63:A65"/>
    <mergeCell ref="B63:B65"/>
    <mergeCell ref="A6:K6"/>
    <mergeCell ref="A7:K7"/>
    <mergeCell ref="A8:A11"/>
    <mergeCell ref="B8:B11"/>
    <mergeCell ref="A12:F12"/>
    <mergeCell ref="A20:F20"/>
    <mergeCell ref="A15:F15"/>
    <mergeCell ref="B16:B18"/>
    <mergeCell ref="C16:C18"/>
    <mergeCell ref="A16:A18"/>
  </mergeCells>
  <printOptions/>
  <pageMargins left="0.37" right="0.17" top="0.41" bottom="0.29" header="0.3" footer="0.3"/>
  <pageSetup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2015-12-08T10:59:10Z</cp:lastPrinted>
  <dcterms:created xsi:type="dcterms:W3CDTF">2006-09-28T05:33:49Z</dcterms:created>
  <dcterms:modified xsi:type="dcterms:W3CDTF">2021-06-17T12:43:04Z</dcterms:modified>
  <cp:category/>
  <cp:version/>
  <cp:contentType/>
  <cp:contentStatus/>
</cp:coreProperties>
</file>